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2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  <c r="K4" i="1"/>
  <c r="F2" i="1" l="1"/>
  <c r="C2" i="1"/>
  <c r="C3" i="1"/>
  <c r="M4" i="1"/>
  <c r="F3" i="1"/>
  <c r="D5" i="1"/>
  <c r="K3" i="1"/>
  <c r="C4" i="1" s="1"/>
  <c r="M2" i="1"/>
  <c r="K2" i="1"/>
  <c r="D4" i="1"/>
  <c r="D2" i="1"/>
  <c r="B8" i="1" l="1"/>
  <c r="B9" i="1"/>
  <c r="E8" i="1"/>
  <c r="C96" i="2"/>
  <c r="C92" i="2"/>
  <c r="C88" i="2"/>
  <c r="C84" i="2"/>
  <c r="C80" i="2"/>
  <c r="C76" i="2"/>
  <c r="C72" i="2"/>
  <c r="C68" i="2"/>
  <c r="C64" i="2"/>
  <c r="C60" i="2"/>
  <c r="C56" i="2"/>
  <c r="C52" i="2"/>
  <c r="C48" i="2"/>
  <c r="C44" i="2"/>
  <c r="C40" i="2"/>
  <c r="C36" i="2"/>
  <c r="C32" i="2"/>
  <c r="C28" i="2"/>
  <c r="C24" i="2"/>
  <c r="C20" i="2"/>
  <c r="C16" i="2"/>
  <c r="C12" i="2"/>
  <c r="C8" i="2"/>
  <c r="C4" i="2"/>
  <c r="C99" i="2"/>
  <c r="C95" i="2"/>
  <c r="C91" i="2"/>
  <c r="C87" i="2"/>
  <c r="C83" i="2"/>
  <c r="C79" i="2"/>
  <c r="C75" i="2"/>
  <c r="C71" i="2"/>
  <c r="C67" i="2"/>
  <c r="C63" i="2"/>
  <c r="C59" i="2"/>
  <c r="C55" i="2"/>
  <c r="C51" i="2"/>
  <c r="C47" i="2"/>
  <c r="C43" i="2"/>
  <c r="C39" i="2"/>
  <c r="C35" i="2"/>
  <c r="C31" i="2"/>
  <c r="C27" i="2"/>
  <c r="C23" i="2"/>
  <c r="C19" i="2"/>
  <c r="C15" i="2"/>
  <c r="C11" i="2"/>
  <c r="C7" i="2"/>
  <c r="C3" i="2"/>
  <c r="C98" i="2"/>
  <c r="C94" i="2"/>
  <c r="C90" i="2"/>
  <c r="C86" i="2"/>
  <c r="C82" i="2"/>
  <c r="C78" i="2"/>
  <c r="C74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C2" i="2"/>
  <c r="C97" i="2"/>
  <c r="C93" i="2"/>
  <c r="C89" i="2"/>
  <c r="C85" i="2"/>
  <c r="C81" i="2"/>
  <c r="C77" i="2"/>
  <c r="C73" i="2"/>
  <c r="C69" i="2"/>
  <c r="C65" i="2"/>
  <c r="C61" i="2"/>
  <c r="C57" i="2"/>
  <c r="C41" i="2"/>
  <c r="C25" i="2"/>
  <c r="C9" i="2"/>
  <c r="C53" i="2"/>
  <c r="C37" i="2"/>
  <c r="C21" i="2"/>
  <c r="C5" i="2"/>
  <c r="C49" i="2"/>
  <c r="C33" i="2"/>
  <c r="C17" i="2"/>
  <c r="C100" i="2"/>
  <c r="C45" i="2"/>
  <c r="C29" i="2"/>
  <c r="C13" i="2"/>
  <c r="M3" i="1"/>
  <c r="F4" i="1"/>
  <c r="E9" i="1" s="1"/>
  <c r="F9" i="1" s="1"/>
  <c r="C5" i="1" l="1"/>
  <c r="O7" i="1" s="1"/>
  <c r="C9" i="1"/>
  <c r="C8" i="1"/>
  <c r="F8" i="1"/>
  <c r="F5" i="1"/>
  <c r="E5" i="1" s="1"/>
  <c r="B5" i="1" l="1"/>
  <c r="B98" i="2"/>
  <c r="D98" i="2" s="1"/>
  <c r="E98" i="2" s="1"/>
  <c r="B94" i="2"/>
  <c r="D94" i="2" s="1"/>
  <c r="E94" i="2" s="1"/>
  <c r="B90" i="2"/>
  <c r="D90" i="2" s="1"/>
  <c r="E90" i="2" s="1"/>
  <c r="B86" i="2"/>
  <c r="D86" i="2" s="1"/>
  <c r="E86" i="2" s="1"/>
  <c r="B82" i="2"/>
  <c r="D82" i="2" s="1"/>
  <c r="E82" i="2" s="1"/>
  <c r="B78" i="2"/>
  <c r="D78" i="2" s="1"/>
  <c r="E78" i="2" s="1"/>
  <c r="B74" i="2"/>
  <c r="D74" i="2" s="1"/>
  <c r="E74" i="2" s="1"/>
  <c r="B70" i="2"/>
  <c r="D70" i="2" s="1"/>
  <c r="E70" i="2" s="1"/>
  <c r="B66" i="2"/>
  <c r="D66" i="2" s="1"/>
  <c r="E66" i="2" s="1"/>
  <c r="B62" i="2"/>
  <c r="D62" i="2" s="1"/>
  <c r="E62" i="2" s="1"/>
  <c r="B58" i="2"/>
  <c r="D58" i="2" s="1"/>
  <c r="E58" i="2" s="1"/>
  <c r="B54" i="2"/>
  <c r="D54" i="2" s="1"/>
  <c r="E54" i="2" s="1"/>
  <c r="B50" i="2"/>
  <c r="D50" i="2" s="1"/>
  <c r="E50" i="2" s="1"/>
  <c r="B46" i="2"/>
  <c r="D46" i="2" s="1"/>
  <c r="E46" i="2" s="1"/>
  <c r="F46" i="2" s="1"/>
  <c r="G46" i="2" s="1"/>
  <c r="B42" i="2"/>
  <c r="D42" i="2" s="1"/>
  <c r="E42" i="2" s="1"/>
  <c r="F42" i="2" s="1"/>
  <c r="G42" i="2" s="1"/>
  <c r="B38" i="2"/>
  <c r="D38" i="2" s="1"/>
  <c r="E38" i="2" s="1"/>
  <c r="F38" i="2" s="1"/>
  <c r="G38" i="2" s="1"/>
  <c r="B34" i="2"/>
  <c r="D34" i="2" s="1"/>
  <c r="E34" i="2" s="1"/>
  <c r="F34" i="2" s="1"/>
  <c r="G34" i="2" s="1"/>
  <c r="B30" i="2"/>
  <c r="D30" i="2" s="1"/>
  <c r="E30" i="2" s="1"/>
  <c r="F30" i="2" s="1"/>
  <c r="G30" i="2" s="1"/>
  <c r="B26" i="2"/>
  <c r="D26" i="2" s="1"/>
  <c r="E26" i="2" s="1"/>
  <c r="F26" i="2" s="1"/>
  <c r="G26" i="2" s="1"/>
  <c r="B22" i="2"/>
  <c r="D22" i="2" s="1"/>
  <c r="E22" i="2" s="1"/>
  <c r="F22" i="2" s="1"/>
  <c r="G22" i="2" s="1"/>
  <c r="B18" i="2"/>
  <c r="D18" i="2" s="1"/>
  <c r="E18" i="2" s="1"/>
  <c r="F18" i="2" s="1"/>
  <c r="G18" i="2" s="1"/>
  <c r="B14" i="2"/>
  <c r="D14" i="2" s="1"/>
  <c r="E14" i="2" s="1"/>
  <c r="F14" i="2" s="1"/>
  <c r="G14" i="2" s="1"/>
  <c r="B10" i="2"/>
  <c r="D10" i="2" s="1"/>
  <c r="E10" i="2" s="1"/>
  <c r="F10" i="2" s="1"/>
  <c r="G10" i="2" s="1"/>
  <c r="B6" i="2"/>
  <c r="D6" i="2" s="1"/>
  <c r="E6" i="2" s="1"/>
  <c r="F6" i="2" s="1"/>
  <c r="G6" i="2" s="1"/>
  <c r="B101" i="2"/>
  <c r="B97" i="2"/>
  <c r="D97" i="2" s="1"/>
  <c r="E97" i="2" s="1"/>
  <c r="B93" i="2"/>
  <c r="D93" i="2" s="1"/>
  <c r="E93" i="2" s="1"/>
  <c r="B89" i="2"/>
  <c r="D89" i="2" s="1"/>
  <c r="E89" i="2" s="1"/>
  <c r="B85" i="2"/>
  <c r="D85" i="2" s="1"/>
  <c r="E85" i="2" s="1"/>
  <c r="B81" i="2"/>
  <c r="D81" i="2" s="1"/>
  <c r="E81" i="2" s="1"/>
  <c r="B77" i="2"/>
  <c r="D77" i="2" s="1"/>
  <c r="E77" i="2" s="1"/>
  <c r="B73" i="2"/>
  <c r="D73" i="2" s="1"/>
  <c r="E73" i="2" s="1"/>
  <c r="B69" i="2"/>
  <c r="D69" i="2" s="1"/>
  <c r="E69" i="2" s="1"/>
  <c r="B65" i="2"/>
  <c r="D65" i="2" s="1"/>
  <c r="E65" i="2" s="1"/>
  <c r="B61" i="2"/>
  <c r="D61" i="2" s="1"/>
  <c r="E61" i="2" s="1"/>
  <c r="B95" i="2"/>
  <c r="D95" i="2" s="1"/>
  <c r="E95" i="2" s="1"/>
  <c r="B87" i="2"/>
  <c r="D87" i="2" s="1"/>
  <c r="E87" i="2" s="1"/>
  <c r="B79" i="2"/>
  <c r="D79" i="2" s="1"/>
  <c r="E79" i="2" s="1"/>
  <c r="B71" i="2"/>
  <c r="D71" i="2" s="1"/>
  <c r="E71" i="2" s="1"/>
  <c r="B63" i="2"/>
  <c r="D63" i="2" s="1"/>
  <c r="E63" i="2" s="1"/>
  <c r="B56" i="2"/>
  <c r="D56" i="2" s="1"/>
  <c r="E56" i="2" s="1"/>
  <c r="B51" i="2"/>
  <c r="D51" i="2" s="1"/>
  <c r="E51" i="2" s="1"/>
  <c r="B45" i="2"/>
  <c r="D45" i="2" s="1"/>
  <c r="E45" i="2" s="1"/>
  <c r="F45" i="2" s="1"/>
  <c r="G45" i="2" s="1"/>
  <c r="B40" i="2"/>
  <c r="D40" i="2" s="1"/>
  <c r="E40" i="2" s="1"/>
  <c r="F40" i="2" s="1"/>
  <c r="G40" i="2" s="1"/>
  <c r="B35" i="2"/>
  <c r="D35" i="2" s="1"/>
  <c r="E35" i="2" s="1"/>
  <c r="F35" i="2" s="1"/>
  <c r="G35" i="2" s="1"/>
  <c r="B29" i="2"/>
  <c r="D29" i="2" s="1"/>
  <c r="E29" i="2" s="1"/>
  <c r="F29" i="2" s="1"/>
  <c r="G29" i="2" s="1"/>
  <c r="B24" i="2"/>
  <c r="D24" i="2" s="1"/>
  <c r="E24" i="2" s="1"/>
  <c r="F24" i="2" s="1"/>
  <c r="G24" i="2" s="1"/>
  <c r="B19" i="2"/>
  <c r="D19" i="2" s="1"/>
  <c r="E19" i="2" s="1"/>
  <c r="F19" i="2" s="1"/>
  <c r="G19" i="2" s="1"/>
  <c r="B13" i="2"/>
  <c r="D13" i="2" s="1"/>
  <c r="E13" i="2" s="1"/>
  <c r="F13" i="2" s="1"/>
  <c r="G13" i="2" s="1"/>
  <c r="B8" i="2"/>
  <c r="D8" i="2" s="1"/>
  <c r="E8" i="2" s="1"/>
  <c r="F8" i="2" s="1"/>
  <c r="G8" i="2" s="1"/>
  <c r="B3" i="2"/>
  <c r="D3" i="2" s="1"/>
  <c r="E3" i="2" s="1"/>
  <c r="F3" i="2" s="1"/>
  <c r="G3" i="2" s="1"/>
  <c r="B100" i="2"/>
  <c r="B92" i="2"/>
  <c r="D92" i="2" s="1"/>
  <c r="E92" i="2" s="1"/>
  <c r="B84" i="2"/>
  <c r="D84" i="2" s="1"/>
  <c r="E84" i="2" s="1"/>
  <c r="B76" i="2"/>
  <c r="D76" i="2" s="1"/>
  <c r="E76" i="2" s="1"/>
  <c r="B68" i="2"/>
  <c r="D68" i="2" s="1"/>
  <c r="E68" i="2" s="1"/>
  <c r="B60" i="2"/>
  <c r="D60" i="2" s="1"/>
  <c r="E60" i="2" s="1"/>
  <c r="B55" i="2"/>
  <c r="D55" i="2" s="1"/>
  <c r="E55" i="2" s="1"/>
  <c r="B49" i="2"/>
  <c r="D49" i="2" s="1"/>
  <c r="E49" i="2" s="1"/>
  <c r="F49" i="2" s="1"/>
  <c r="G49" i="2" s="1"/>
  <c r="B44" i="2"/>
  <c r="D44" i="2" s="1"/>
  <c r="E44" i="2" s="1"/>
  <c r="F44" i="2" s="1"/>
  <c r="G44" i="2" s="1"/>
  <c r="B39" i="2"/>
  <c r="D39" i="2" s="1"/>
  <c r="E39" i="2" s="1"/>
  <c r="F39" i="2" s="1"/>
  <c r="G39" i="2" s="1"/>
  <c r="B33" i="2"/>
  <c r="D33" i="2" s="1"/>
  <c r="E33" i="2" s="1"/>
  <c r="F33" i="2" s="1"/>
  <c r="G33" i="2" s="1"/>
  <c r="B28" i="2"/>
  <c r="D28" i="2" s="1"/>
  <c r="E28" i="2" s="1"/>
  <c r="F28" i="2" s="1"/>
  <c r="G28" i="2" s="1"/>
  <c r="B23" i="2"/>
  <c r="D23" i="2" s="1"/>
  <c r="E23" i="2" s="1"/>
  <c r="F23" i="2" s="1"/>
  <c r="G23" i="2" s="1"/>
  <c r="B17" i="2"/>
  <c r="D17" i="2" s="1"/>
  <c r="E17" i="2" s="1"/>
  <c r="F17" i="2" s="1"/>
  <c r="G17" i="2" s="1"/>
  <c r="B12" i="2"/>
  <c r="D12" i="2" s="1"/>
  <c r="E12" i="2" s="1"/>
  <c r="F12" i="2" s="1"/>
  <c r="G12" i="2" s="1"/>
  <c r="B7" i="2"/>
  <c r="D7" i="2" s="1"/>
  <c r="E7" i="2" s="1"/>
  <c r="F7" i="2" s="1"/>
  <c r="G7" i="2" s="1"/>
  <c r="B99" i="2"/>
  <c r="D99" i="2" s="1"/>
  <c r="E99" i="2" s="1"/>
  <c r="B91" i="2"/>
  <c r="D91" i="2" s="1"/>
  <c r="E91" i="2" s="1"/>
  <c r="B83" i="2"/>
  <c r="D83" i="2" s="1"/>
  <c r="E83" i="2" s="1"/>
  <c r="B75" i="2"/>
  <c r="D75" i="2" s="1"/>
  <c r="E75" i="2" s="1"/>
  <c r="B67" i="2"/>
  <c r="D67" i="2" s="1"/>
  <c r="E67" i="2" s="1"/>
  <c r="B59" i="2"/>
  <c r="D59" i="2" s="1"/>
  <c r="E59" i="2" s="1"/>
  <c r="B53" i="2"/>
  <c r="D53" i="2" s="1"/>
  <c r="E53" i="2" s="1"/>
  <c r="B48" i="2"/>
  <c r="D48" i="2" s="1"/>
  <c r="E48" i="2" s="1"/>
  <c r="F48" i="2" s="1"/>
  <c r="G48" i="2" s="1"/>
  <c r="B43" i="2"/>
  <c r="D43" i="2" s="1"/>
  <c r="E43" i="2" s="1"/>
  <c r="F43" i="2" s="1"/>
  <c r="G43" i="2" s="1"/>
  <c r="B37" i="2"/>
  <c r="D37" i="2" s="1"/>
  <c r="E37" i="2" s="1"/>
  <c r="F37" i="2" s="1"/>
  <c r="G37" i="2" s="1"/>
  <c r="B32" i="2"/>
  <c r="D32" i="2" s="1"/>
  <c r="E32" i="2" s="1"/>
  <c r="F32" i="2" s="1"/>
  <c r="G32" i="2" s="1"/>
  <c r="B27" i="2"/>
  <c r="D27" i="2" s="1"/>
  <c r="E27" i="2" s="1"/>
  <c r="F27" i="2" s="1"/>
  <c r="G27" i="2" s="1"/>
  <c r="B21" i="2"/>
  <c r="D21" i="2" s="1"/>
  <c r="E21" i="2" s="1"/>
  <c r="F21" i="2" s="1"/>
  <c r="G21" i="2" s="1"/>
  <c r="B16" i="2"/>
  <c r="D16" i="2" s="1"/>
  <c r="E16" i="2" s="1"/>
  <c r="F16" i="2" s="1"/>
  <c r="G16" i="2" s="1"/>
  <c r="B11" i="2"/>
  <c r="D11" i="2" s="1"/>
  <c r="E11" i="2" s="1"/>
  <c r="F11" i="2" s="1"/>
  <c r="G11" i="2" s="1"/>
  <c r="B5" i="2"/>
  <c r="D5" i="2" s="1"/>
  <c r="E5" i="2" s="1"/>
  <c r="F5" i="2" s="1"/>
  <c r="G5" i="2" s="1"/>
  <c r="B96" i="2"/>
  <c r="D96" i="2" s="1"/>
  <c r="E96" i="2" s="1"/>
  <c r="B64" i="2"/>
  <c r="D64" i="2" s="1"/>
  <c r="E64" i="2" s="1"/>
  <c r="B41" i="2"/>
  <c r="D41" i="2" s="1"/>
  <c r="E41" i="2" s="1"/>
  <c r="F41" i="2" s="1"/>
  <c r="G41" i="2" s="1"/>
  <c r="B20" i="2"/>
  <c r="D20" i="2" s="1"/>
  <c r="E20" i="2" s="1"/>
  <c r="F20" i="2" s="1"/>
  <c r="G20" i="2" s="1"/>
  <c r="B88" i="2"/>
  <c r="D88" i="2" s="1"/>
  <c r="E88" i="2" s="1"/>
  <c r="B57" i="2"/>
  <c r="D57" i="2" s="1"/>
  <c r="E57" i="2" s="1"/>
  <c r="B36" i="2"/>
  <c r="D36" i="2" s="1"/>
  <c r="E36" i="2" s="1"/>
  <c r="F36" i="2" s="1"/>
  <c r="G36" i="2" s="1"/>
  <c r="B15" i="2"/>
  <c r="D15" i="2" s="1"/>
  <c r="E15" i="2" s="1"/>
  <c r="F15" i="2" s="1"/>
  <c r="G15" i="2" s="1"/>
  <c r="B80" i="2"/>
  <c r="D80" i="2" s="1"/>
  <c r="E80" i="2" s="1"/>
  <c r="B52" i="2"/>
  <c r="D52" i="2" s="1"/>
  <c r="E52" i="2" s="1"/>
  <c r="B31" i="2"/>
  <c r="D31" i="2" s="1"/>
  <c r="E31" i="2" s="1"/>
  <c r="F31" i="2" s="1"/>
  <c r="G31" i="2" s="1"/>
  <c r="B9" i="2"/>
  <c r="D9" i="2" s="1"/>
  <c r="E9" i="2" s="1"/>
  <c r="F9" i="2" s="1"/>
  <c r="G9" i="2" s="1"/>
  <c r="B72" i="2"/>
  <c r="D72" i="2" s="1"/>
  <c r="E72" i="2" s="1"/>
  <c r="B47" i="2"/>
  <c r="D47" i="2" s="1"/>
  <c r="E47" i="2" s="1"/>
  <c r="F47" i="2" s="1"/>
  <c r="G47" i="2" s="1"/>
  <c r="B25" i="2"/>
  <c r="D25" i="2" s="1"/>
  <c r="E25" i="2" s="1"/>
  <c r="F25" i="2" s="1"/>
  <c r="G25" i="2" s="1"/>
  <c r="B4" i="2"/>
  <c r="D4" i="2" s="1"/>
  <c r="E4" i="2" s="1"/>
  <c r="F4" i="2" s="1"/>
  <c r="G4" i="2" s="1"/>
  <c r="D100" i="2"/>
  <c r="E100" i="2" s="1"/>
  <c r="D101" i="2"/>
  <c r="E101" i="2" s="1"/>
  <c r="D2" i="2"/>
  <c r="E2" i="2" s="1"/>
  <c r="F2" i="2" s="1"/>
  <c r="G2" i="2" s="1"/>
  <c r="F50" i="2" l="1"/>
  <c r="G50" i="2" s="1"/>
  <c r="F51" i="2" l="1"/>
  <c r="G51" i="2" l="1"/>
  <c r="F52" i="2"/>
  <c r="G52" i="2" l="1"/>
  <c r="F53" i="2"/>
  <c r="G53" i="2" l="1"/>
  <c r="F54" i="2"/>
  <c r="G54" i="2" l="1"/>
  <c r="F55" i="2"/>
  <c r="G55" i="2" l="1"/>
  <c r="F56" i="2"/>
  <c r="G56" i="2" l="1"/>
  <c r="F57" i="2"/>
  <c r="G57" i="2" l="1"/>
  <c r="F58" i="2"/>
  <c r="G58" i="2" l="1"/>
  <c r="F59" i="2"/>
  <c r="G59" i="2" l="1"/>
  <c r="F60" i="2"/>
  <c r="G60" i="2" l="1"/>
  <c r="F61" i="2"/>
  <c r="G61" i="2" l="1"/>
  <c r="F62" i="2"/>
  <c r="G62" i="2" l="1"/>
  <c r="F63" i="2"/>
  <c r="G63" i="2" l="1"/>
  <c r="F64" i="2"/>
  <c r="G64" i="2" l="1"/>
  <c r="F65" i="2"/>
  <c r="G65" i="2" l="1"/>
  <c r="F66" i="2"/>
  <c r="G66" i="2" l="1"/>
  <c r="F67" i="2"/>
  <c r="G67" i="2" l="1"/>
  <c r="F68" i="2"/>
  <c r="G68" i="2" l="1"/>
  <c r="F69" i="2"/>
  <c r="G69" i="2" l="1"/>
  <c r="F70" i="2"/>
  <c r="G70" i="2" l="1"/>
  <c r="F71" i="2"/>
  <c r="G71" i="2" l="1"/>
  <c r="F72" i="2"/>
  <c r="G72" i="2" l="1"/>
  <c r="F73" i="2"/>
  <c r="F74" i="2" l="1"/>
  <c r="G73" i="2"/>
  <c r="F75" i="2" l="1"/>
  <c r="G74" i="2"/>
  <c r="F76" i="2" l="1"/>
  <c r="G75" i="2"/>
  <c r="G76" i="2" l="1"/>
  <c r="F77" i="2"/>
  <c r="G77" i="2" l="1"/>
  <c r="F78" i="2"/>
  <c r="G78" i="2" l="1"/>
  <c r="F79" i="2"/>
  <c r="G79" i="2" l="1"/>
  <c r="F80" i="2"/>
  <c r="F81" i="2" l="1"/>
  <c r="G80" i="2"/>
  <c r="G81" i="2" l="1"/>
  <c r="F82" i="2"/>
  <c r="G82" i="2" l="1"/>
  <c r="F83" i="2"/>
  <c r="G83" i="2" l="1"/>
  <c r="F84" i="2"/>
  <c r="G84" i="2" l="1"/>
  <c r="F85" i="2"/>
  <c r="G85" i="2" l="1"/>
  <c r="F86" i="2"/>
  <c r="G86" i="2" l="1"/>
  <c r="F87" i="2"/>
  <c r="G87" i="2" l="1"/>
  <c r="F88" i="2"/>
  <c r="G88" i="2" l="1"/>
  <c r="F89" i="2"/>
  <c r="G89" i="2" l="1"/>
  <c r="F90" i="2"/>
  <c r="G90" i="2" l="1"/>
  <c r="F91" i="2"/>
  <c r="G91" i="2" l="1"/>
  <c r="F92" i="2"/>
  <c r="G92" i="2" l="1"/>
  <c r="F93" i="2"/>
  <c r="G93" i="2" l="1"/>
  <c r="F94" i="2"/>
  <c r="G94" i="2" l="1"/>
  <c r="F95" i="2"/>
  <c r="G95" i="2" l="1"/>
  <c r="F96" i="2"/>
  <c r="G96" i="2" l="1"/>
  <c r="F97" i="2"/>
  <c r="G97" i="2" l="1"/>
  <c r="F98" i="2"/>
  <c r="G98" i="2" l="1"/>
  <c r="F99" i="2"/>
  <c r="G99" i="2" l="1"/>
  <c r="F100" i="2"/>
  <c r="G100" i="2" l="1"/>
  <c r="F101" i="2"/>
  <c r="G104" i="2" l="1"/>
  <c r="G101" i="2"/>
</calcChain>
</file>

<file path=xl/sharedStrings.xml><?xml version="1.0" encoding="utf-8"?>
<sst xmlns="http://schemas.openxmlformats.org/spreadsheetml/2006/main" count="38" uniqueCount="31">
  <si>
    <t>Average</t>
  </si>
  <si>
    <t>Current</t>
  </si>
  <si>
    <t>Std</t>
  </si>
  <si>
    <t>M/s</t>
  </si>
  <si>
    <t>Unit</t>
  </si>
  <si>
    <t>Factor</t>
  </si>
  <si>
    <t>Input</t>
  </si>
  <si>
    <t>Result</t>
  </si>
  <si>
    <t>To</t>
  </si>
  <si>
    <t>Kph</t>
  </si>
  <si>
    <t>Kts</t>
  </si>
  <si>
    <t>XC in Glide</t>
  </si>
  <si>
    <t>XC In Climb</t>
  </si>
  <si>
    <t>m/s</t>
  </si>
  <si>
    <t>Vg Kts</t>
  </si>
  <si>
    <t>RoC Kts</t>
  </si>
  <si>
    <t>Rsink Kts</t>
  </si>
  <si>
    <t>Deg Dev</t>
  </si>
  <si>
    <t>Trending</t>
  </si>
  <si>
    <t>XC Climb</t>
  </si>
  <si>
    <t>XC Glide</t>
  </si>
  <si>
    <t>Value</t>
  </si>
  <si>
    <t>Seconds</t>
  </si>
  <si>
    <t>Height</t>
  </si>
  <si>
    <t>Distance</t>
  </si>
  <si>
    <t>Run</t>
  </si>
  <si>
    <t>Climb</t>
  </si>
  <si>
    <t>Running</t>
  </si>
  <si>
    <t>GR nn:1</t>
  </si>
  <si>
    <t>LT Av</t>
  </si>
  <si>
    <t>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</si>
</sst>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4" xfId="0" applyFont="1" applyFill="1" applyBorder="1"/>
    <xf numFmtId="0" fontId="1" fillId="2" borderId="6" xfId="0" applyFont="1" applyFill="1" applyBorder="1"/>
    <xf numFmtId="1" fontId="0" fillId="3" borderId="7" xfId="0" applyNumberFormat="1" applyFill="1" applyBorder="1" applyProtection="1">
      <protection locked="0"/>
    </xf>
    <xf numFmtId="2" fontId="0" fillId="4" borderId="5" xfId="0" applyNumberFormat="1" applyFill="1" applyBorder="1"/>
    <xf numFmtId="1" fontId="0" fillId="4" borderId="5" xfId="0" applyNumberFormat="1" applyFill="1" applyBorder="1"/>
    <xf numFmtId="2" fontId="0" fillId="4" borderId="8" xfId="0" applyNumberFormat="1" applyFill="1" applyBorder="1"/>
    <xf numFmtId="164" fontId="0" fillId="3" borderId="0" xfId="0" applyNumberFormat="1" applyFill="1" applyBorder="1" applyProtection="1">
      <protection locked="0"/>
    </xf>
    <xf numFmtId="2" fontId="0" fillId="5" borderId="4" xfId="0" applyNumberFormat="1" applyFont="1" applyFill="1" applyBorder="1" applyAlignment="1">
      <alignment horizontal="right"/>
    </xf>
    <xf numFmtId="2" fontId="0" fillId="5" borderId="6" xfId="0" applyNumberFormat="1" applyFont="1" applyFill="1" applyBorder="1" applyAlignment="1">
      <alignment horizontal="right"/>
    </xf>
    <xf numFmtId="0" fontId="1" fillId="2" borderId="0" xfId="0" applyFont="1" applyFill="1" applyBorder="1"/>
    <xf numFmtId="2" fontId="3" fillId="5" borderId="5" xfId="0" applyNumberFormat="1" applyFont="1" applyFill="1" applyBorder="1" applyAlignment="1">
      <alignment horizontal="right"/>
    </xf>
    <xf numFmtId="2" fontId="3" fillId="5" borderId="8" xfId="0" applyNumberFormat="1" applyFont="1" applyFill="1" applyBorder="1" applyAlignment="1">
      <alignment horizontal="right"/>
    </xf>
    <xf numFmtId="2" fontId="3" fillId="5" borderId="5" xfId="0" applyNumberFormat="1" applyFont="1" applyFill="1" applyBorder="1" applyAlignment="1"/>
    <xf numFmtId="2" fontId="3" fillId="5" borderId="8" xfId="0" applyNumberFormat="1" applyFont="1" applyFill="1" applyBorder="1" applyAlignment="1"/>
    <xf numFmtId="0" fontId="1" fillId="2" borderId="9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10" xfId="0" applyFont="1" applyFill="1" applyBorder="1"/>
    <xf numFmtId="2" fontId="0" fillId="4" borderId="1" xfId="0" applyNumberFormat="1" applyFill="1" applyBorder="1"/>
    <xf numFmtId="1" fontId="0" fillId="3" borderId="2" xfId="0" applyNumberFormat="1" applyFill="1" applyBorder="1" applyProtection="1">
      <protection locked="0"/>
    </xf>
    <xf numFmtId="2" fontId="0" fillId="4" borderId="3" xfId="0" applyNumberFormat="1" applyFill="1" applyBorder="1"/>
    <xf numFmtId="2" fontId="0" fillId="4" borderId="4" xfId="0" applyNumberFormat="1" applyFill="1" applyBorder="1"/>
    <xf numFmtId="2" fontId="0" fillId="4" borderId="6" xfId="0" applyNumberFormat="1" applyFill="1" applyBorder="1"/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0" fontId="2" fillId="2" borderId="6" xfId="0" applyFont="1" applyFill="1" applyBorder="1"/>
    <xf numFmtId="0" fontId="2" fillId="2" borderId="7" xfId="0" applyFont="1" applyFill="1" applyBorder="1"/>
    <xf numFmtId="0" fontId="0" fillId="0" borderId="0" xfId="1" applyNumberFormat="1" applyFont="1"/>
    <xf numFmtId="9" fontId="0" fillId="4" borderId="6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Sheet2!$D$1</c:f>
              <c:strCache>
                <c:ptCount val="1"/>
                <c:pt idx="0">
                  <c:v>Height</c:v>
                </c:pt>
              </c:strCache>
            </c:strRef>
          </c:tx>
          <c:marker>
            <c:symbol val="none"/>
          </c:marker>
          <c:cat>
            <c:strRef>
              <c:f>Sheet2!$A$1:$A$101</c:f>
              <c:strCache>
                <c:ptCount val="101"/>
                <c:pt idx="0">
                  <c:v>Seconds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57</c:v>
                </c:pt>
                <c:pt idx="59">
                  <c:v>58</c:v>
                </c:pt>
                <c:pt idx="60">
                  <c:v>59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91</c:v>
                </c:pt>
                <c:pt idx="93">
                  <c:v>92</c:v>
                </c:pt>
                <c:pt idx="94">
                  <c:v>93</c:v>
                </c:pt>
                <c:pt idx="95">
                  <c:v>94</c:v>
                </c:pt>
                <c:pt idx="96">
                  <c:v>95</c:v>
                </c:pt>
                <c:pt idx="97">
                  <c:v>96</c:v>
                </c:pt>
                <c:pt idx="98">
                  <c:v>97</c:v>
                </c:pt>
                <c:pt idx="99">
                  <c:v>98</c:v>
                </c:pt>
                <c:pt idx="100">
                  <c:v>99</c:v>
                </c:pt>
              </c:strCache>
            </c:strRef>
          </c:cat>
          <c:val>
            <c:numRef>
              <c:f>Sheet2!$D$2:$D$101</c:f>
              <c:numCache>
                <c:formatCode>General</c:formatCode>
                <c:ptCount val="100"/>
                <c:pt idx="0">
                  <c:v>100</c:v>
                </c:pt>
                <c:pt idx="1">
                  <c:v>99.614166666666662</c:v>
                </c:pt>
                <c:pt idx="2">
                  <c:v>99.228333333333339</c:v>
                </c:pt>
                <c:pt idx="3">
                  <c:v>98.842500000000001</c:v>
                </c:pt>
                <c:pt idx="4">
                  <c:v>98.456666666666663</c:v>
                </c:pt>
                <c:pt idx="5">
                  <c:v>98.07083333333334</c:v>
                </c:pt>
                <c:pt idx="6">
                  <c:v>97.685000000000002</c:v>
                </c:pt>
                <c:pt idx="7">
                  <c:v>97.299166666666665</c:v>
                </c:pt>
                <c:pt idx="8">
                  <c:v>96.913333333333327</c:v>
                </c:pt>
                <c:pt idx="9">
                  <c:v>96.527500000000003</c:v>
                </c:pt>
                <c:pt idx="10">
                  <c:v>96.141666666666666</c:v>
                </c:pt>
                <c:pt idx="11">
                  <c:v>95.755833333333328</c:v>
                </c:pt>
                <c:pt idx="12">
                  <c:v>95.37</c:v>
                </c:pt>
                <c:pt idx="13">
                  <c:v>94.984166666666667</c:v>
                </c:pt>
                <c:pt idx="14">
                  <c:v>94.598333333333329</c:v>
                </c:pt>
                <c:pt idx="15">
                  <c:v>94.212500000000006</c:v>
                </c:pt>
                <c:pt idx="16">
                  <c:v>93.826666666666668</c:v>
                </c:pt>
                <c:pt idx="17">
                  <c:v>93.44083333333333</c:v>
                </c:pt>
                <c:pt idx="18">
                  <c:v>93.055000000000007</c:v>
                </c:pt>
                <c:pt idx="19">
                  <c:v>92.669166666666669</c:v>
                </c:pt>
                <c:pt idx="20">
                  <c:v>92.283333333333331</c:v>
                </c:pt>
                <c:pt idx="21">
                  <c:v>91.897499999999994</c:v>
                </c:pt>
                <c:pt idx="22">
                  <c:v>91.51166666666667</c:v>
                </c:pt>
                <c:pt idx="23">
                  <c:v>91.125833333333333</c:v>
                </c:pt>
                <c:pt idx="24">
                  <c:v>90.74</c:v>
                </c:pt>
                <c:pt idx="25">
                  <c:v>90.354166666666671</c:v>
                </c:pt>
                <c:pt idx="26">
                  <c:v>89.968333333333334</c:v>
                </c:pt>
                <c:pt idx="27">
                  <c:v>89.582499999999996</c:v>
                </c:pt>
                <c:pt idx="28">
                  <c:v>89.196666666666658</c:v>
                </c:pt>
                <c:pt idx="29">
                  <c:v>88.810833333333335</c:v>
                </c:pt>
                <c:pt idx="30">
                  <c:v>88.424999999999997</c:v>
                </c:pt>
                <c:pt idx="31">
                  <c:v>88.039166666666659</c:v>
                </c:pt>
                <c:pt idx="32">
                  <c:v>87.653333333333336</c:v>
                </c:pt>
                <c:pt idx="33">
                  <c:v>87.267499999999998</c:v>
                </c:pt>
                <c:pt idx="34">
                  <c:v>86.881666666666661</c:v>
                </c:pt>
                <c:pt idx="35">
                  <c:v>86.495833333333337</c:v>
                </c:pt>
                <c:pt idx="36">
                  <c:v>86.11</c:v>
                </c:pt>
                <c:pt idx="37">
                  <c:v>85.724166666666662</c:v>
                </c:pt>
                <c:pt idx="38">
                  <c:v>85.338333333333338</c:v>
                </c:pt>
                <c:pt idx="39">
                  <c:v>84.952500000000001</c:v>
                </c:pt>
                <c:pt idx="40">
                  <c:v>84.566666666666663</c:v>
                </c:pt>
                <c:pt idx="41">
                  <c:v>84.180833333333339</c:v>
                </c:pt>
                <c:pt idx="42">
                  <c:v>83.795000000000002</c:v>
                </c:pt>
                <c:pt idx="43">
                  <c:v>83.409166666666664</c:v>
                </c:pt>
                <c:pt idx="44">
                  <c:v>83.023333333333341</c:v>
                </c:pt>
                <c:pt idx="45">
                  <c:v>82.637500000000003</c:v>
                </c:pt>
                <c:pt idx="46">
                  <c:v>82.251666666666665</c:v>
                </c:pt>
                <c:pt idx="47">
                  <c:v>81.865833333333327</c:v>
                </c:pt>
                <c:pt idx="48">
                  <c:v>81.47999999999999</c:v>
                </c:pt>
                <c:pt idx="49">
                  <c:v>81.094166666666666</c:v>
                </c:pt>
                <c:pt idx="50">
                  <c:v>80.708333333333329</c:v>
                </c:pt>
                <c:pt idx="51">
                  <c:v>80.322499999999991</c:v>
                </c:pt>
                <c:pt idx="52">
                  <c:v>79.936666666666667</c:v>
                </c:pt>
                <c:pt idx="53">
                  <c:v>79.55083333333333</c:v>
                </c:pt>
                <c:pt idx="54">
                  <c:v>79.164999999999992</c:v>
                </c:pt>
                <c:pt idx="55">
                  <c:v>78.779166666666669</c:v>
                </c:pt>
                <c:pt idx="56">
                  <c:v>78.393333333333331</c:v>
                </c:pt>
                <c:pt idx="57">
                  <c:v>78.007499999999993</c:v>
                </c:pt>
                <c:pt idx="58">
                  <c:v>77.62166666666667</c:v>
                </c:pt>
                <c:pt idx="59">
                  <c:v>77.235833333333332</c:v>
                </c:pt>
                <c:pt idx="60">
                  <c:v>76.849999999999994</c:v>
                </c:pt>
                <c:pt idx="61">
                  <c:v>76.464166666666671</c:v>
                </c:pt>
                <c:pt idx="62">
                  <c:v>76.078333333333333</c:v>
                </c:pt>
                <c:pt idx="63">
                  <c:v>75.692499999999995</c:v>
                </c:pt>
                <c:pt idx="64">
                  <c:v>75.306666666666672</c:v>
                </c:pt>
                <c:pt idx="65">
                  <c:v>74.920833333333334</c:v>
                </c:pt>
                <c:pt idx="66">
                  <c:v>74.534999999999997</c:v>
                </c:pt>
                <c:pt idx="67">
                  <c:v>74.149166666666673</c:v>
                </c:pt>
                <c:pt idx="68">
                  <c:v>73.763333333333335</c:v>
                </c:pt>
                <c:pt idx="69">
                  <c:v>73.377499999999998</c:v>
                </c:pt>
                <c:pt idx="70">
                  <c:v>72.99166666666666</c:v>
                </c:pt>
                <c:pt idx="71">
                  <c:v>72.605833333333337</c:v>
                </c:pt>
                <c:pt idx="72">
                  <c:v>72.22</c:v>
                </c:pt>
                <c:pt idx="73">
                  <c:v>71.834166666666661</c:v>
                </c:pt>
                <c:pt idx="74">
                  <c:v>71.448333333333323</c:v>
                </c:pt>
                <c:pt idx="75">
                  <c:v>71.0625</c:v>
                </c:pt>
                <c:pt idx="76">
                  <c:v>70.676666666666662</c:v>
                </c:pt>
                <c:pt idx="77">
                  <c:v>70.290833333333325</c:v>
                </c:pt>
                <c:pt idx="78">
                  <c:v>69.905000000000001</c:v>
                </c:pt>
                <c:pt idx="79">
                  <c:v>71.191111111111113</c:v>
                </c:pt>
                <c:pt idx="80">
                  <c:v>72.631555555555565</c:v>
                </c:pt>
                <c:pt idx="81">
                  <c:v>74.072000000000003</c:v>
                </c:pt>
                <c:pt idx="82">
                  <c:v>75.512444444444441</c:v>
                </c:pt>
                <c:pt idx="83">
                  <c:v>76.952888888888893</c:v>
                </c:pt>
                <c:pt idx="84">
                  <c:v>78.393333333333331</c:v>
                </c:pt>
                <c:pt idx="85">
                  <c:v>79.833777777777783</c:v>
                </c:pt>
                <c:pt idx="86">
                  <c:v>81.274222222222221</c:v>
                </c:pt>
                <c:pt idx="87">
                  <c:v>82.714666666666659</c:v>
                </c:pt>
                <c:pt idx="88">
                  <c:v>84.155111111111111</c:v>
                </c:pt>
                <c:pt idx="89">
                  <c:v>85.595555555555563</c:v>
                </c:pt>
                <c:pt idx="90">
                  <c:v>87.036000000000001</c:v>
                </c:pt>
                <c:pt idx="91">
                  <c:v>88.476444444444439</c:v>
                </c:pt>
                <c:pt idx="92">
                  <c:v>89.916888888888892</c:v>
                </c:pt>
                <c:pt idx="93">
                  <c:v>91.35733333333333</c:v>
                </c:pt>
                <c:pt idx="94">
                  <c:v>92.797777777777782</c:v>
                </c:pt>
                <c:pt idx="95">
                  <c:v>94.23822222222222</c:v>
                </c:pt>
                <c:pt idx="96">
                  <c:v>95.678666666666672</c:v>
                </c:pt>
                <c:pt idx="97">
                  <c:v>97.11911111111111</c:v>
                </c:pt>
                <c:pt idx="98">
                  <c:v>98.559555555555562</c:v>
                </c:pt>
                <c:pt idx="99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78432"/>
        <c:axId val="156351808"/>
      </c:lineChart>
      <c:lineChart>
        <c:grouping val="standard"/>
        <c:varyColors val="0"/>
        <c:ser>
          <c:idx val="6"/>
          <c:order val="1"/>
          <c:tx>
            <c:strRef>
              <c:f>Sheet2!$G$1</c:f>
              <c:strCache>
                <c:ptCount val="1"/>
                <c:pt idx="0">
                  <c:v>Dist</c:v>
                </c:pt>
              </c:strCache>
            </c:strRef>
          </c:tx>
          <c:marker>
            <c:symbol val="none"/>
          </c:marker>
          <c:cat>
            <c:strRef>
              <c:f>Sheet2!$A$1:$A$101</c:f>
              <c:strCache>
                <c:ptCount val="101"/>
                <c:pt idx="0">
                  <c:v>Seconds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57</c:v>
                </c:pt>
                <c:pt idx="59">
                  <c:v>58</c:v>
                </c:pt>
                <c:pt idx="60">
                  <c:v>59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91</c:v>
                </c:pt>
                <c:pt idx="93">
                  <c:v>92</c:v>
                </c:pt>
                <c:pt idx="94">
                  <c:v>93</c:v>
                </c:pt>
                <c:pt idx="95">
                  <c:v>94</c:v>
                </c:pt>
                <c:pt idx="96">
                  <c:v>95</c:v>
                </c:pt>
                <c:pt idx="97">
                  <c:v>96</c:v>
                </c:pt>
                <c:pt idx="98">
                  <c:v>97</c:v>
                </c:pt>
                <c:pt idx="99">
                  <c:v>98</c:v>
                </c:pt>
                <c:pt idx="100">
                  <c:v>99</c:v>
                </c:pt>
              </c:strCache>
            </c:strRef>
          </c:cat>
          <c:val>
            <c:numRef>
              <c:f>Sheet2!$G$2:$G$101</c:f>
              <c:numCache>
                <c:formatCode>General</c:formatCode>
                <c:ptCount val="100"/>
                <c:pt idx="0">
                  <c:v>0</c:v>
                </c:pt>
                <c:pt idx="1">
                  <c:v>38.583333333333336</c:v>
                </c:pt>
                <c:pt idx="2">
                  <c:v>77.166666666666671</c:v>
                </c:pt>
                <c:pt idx="3">
                  <c:v>115.75</c:v>
                </c:pt>
                <c:pt idx="4">
                  <c:v>154.33333333333334</c:v>
                </c:pt>
                <c:pt idx="5">
                  <c:v>192.91666666666669</c:v>
                </c:pt>
                <c:pt idx="6">
                  <c:v>231.5</c:v>
                </c:pt>
                <c:pt idx="7">
                  <c:v>270.08333333333337</c:v>
                </c:pt>
                <c:pt idx="8">
                  <c:v>308.66666666666669</c:v>
                </c:pt>
                <c:pt idx="9">
                  <c:v>347.25</c:v>
                </c:pt>
                <c:pt idx="10">
                  <c:v>385.83333333333337</c:v>
                </c:pt>
                <c:pt idx="11">
                  <c:v>424.41666666666669</c:v>
                </c:pt>
                <c:pt idx="12">
                  <c:v>463</c:v>
                </c:pt>
                <c:pt idx="13">
                  <c:v>501.58333333333343</c:v>
                </c:pt>
                <c:pt idx="14">
                  <c:v>540.16666666666674</c:v>
                </c:pt>
                <c:pt idx="15">
                  <c:v>578.75</c:v>
                </c:pt>
                <c:pt idx="16">
                  <c:v>617.33333333333337</c:v>
                </c:pt>
                <c:pt idx="17">
                  <c:v>655.91666666666674</c:v>
                </c:pt>
                <c:pt idx="18">
                  <c:v>694.5</c:v>
                </c:pt>
                <c:pt idx="19">
                  <c:v>733.08333333333337</c:v>
                </c:pt>
                <c:pt idx="20">
                  <c:v>771.66666666666674</c:v>
                </c:pt>
                <c:pt idx="21">
                  <c:v>810.24999999999989</c:v>
                </c:pt>
                <c:pt idx="22">
                  <c:v>848.83333333333337</c:v>
                </c:pt>
                <c:pt idx="23">
                  <c:v>887.41666666666674</c:v>
                </c:pt>
                <c:pt idx="24">
                  <c:v>926</c:v>
                </c:pt>
                <c:pt idx="25">
                  <c:v>964.58333333333337</c:v>
                </c:pt>
                <c:pt idx="26">
                  <c:v>1003.1666666666669</c:v>
                </c:pt>
                <c:pt idx="27">
                  <c:v>1041.75</c:v>
                </c:pt>
                <c:pt idx="28">
                  <c:v>1080.3333333333335</c:v>
                </c:pt>
                <c:pt idx="29">
                  <c:v>1118.9166666666667</c:v>
                </c:pt>
                <c:pt idx="30">
                  <c:v>1157.5</c:v>
                </c:pt>
                <c:pt idx="31">
                  <c:v>1196.0833333333335</c:v>
                </c:pt>
                <c:pt idx="32">
                  <c:v>1234.6666666666667</c:v>
                </c:pt>
                <c:pt idx="33">
                  <c:v>1273.25</c:v>
                </c:pt>
                <c:pt idx="34">
                  <c:v>1311.8333333333335</c:v>
                </c:pt>
                <c:pt idx="35">
                  <c:v>1350.4166666666667</c:v>
                </c:pt>
                <c:pt idx="36">
                  <c:v>1389</c:v>
                </c:pt>
                <c:pt idx="37">
                  <c:v>1427.5833333333335</c:v>
                </c:pt>
                <c:pt idx="38">
                  <c:v>1466.1666666666667</c:v>
                </c:pt>
                <c:pt idx="39">
                  <c:v>1504.75</c:v>
                </c:pt>
                <c:pt idx="40">
                  <c:v>1543.3333333333335</c:v>
                </c:pt>
                <c:pt idx="41">
                  <c:v>1581.9166666666667</c:v>
                </c:pt>
                <c:pt idx="42">
                  <c:v>1620.4999999999998</c:v>
                </c:pt>
                <c:pt idx="43">
                  <c:v>1659.0833333333335</c:v>
                </c:pt>
                <c:pt idx="44">
                  <c:v>1697.6666666666667</c:v>
                </c:pt>
                <c:pt idx="45">
                  <c:v>1736.25</c:v>
                </c:pt>
                <c:pt idx="46">
                  <c:v>1774.8333333333335</c:v>
                </c:pt>
                <c:pt idx="47">
                  <c:v>1813.416666666667</c:v>
                </c:pt>
                <c:pt idx="48">
                  <c:v>1852</c:v>
                </c:pt>
                <c:pt idx="49">
                  <c:v>1890.5833333333335</c:v>
                </c:pt>
                <c:pt idx="50">
                  <c:v>1929.1666666666667</c:v>
                </c:pt>
                <c:pt idx="51">
                  <c:v>1967.7500000000002</c:v>
                </c:pt>
                <c:pt idx="52">
                  <c:v>2006.3333333333337</c:v>
                </c:pt>
                <c:pt idx="53">
                  <c:v>2044.9166666666667</c:v>
                </c:pt>
                <c:pt idx="54">
                  <c:v>2083.5</c:v>
                </c:pt>
                <c:pt idx="55">
                  <c:v>2122.0833333333335</c:v>
                </c:pt>
                <c:pt idx="56">
                  <c:v>2160.666666666667</c:v>
                </c:pt>
                <c:pt idx="57">
                  <c:v>2199.25</c:v>
                </c:pt>
                <c:pt idx="58">
                  <c:v>2237.8333333333335</c:v>
                </c:pt>
                <c:pt idx="59">
                  <c:v>2276.416666666667</c:v>
                </c:pt>
                <c:pt idx="60">
                  <c:v>2315</c:v>
                </c:pt>
                <c:pt idx="61">
                  <c:v>2353.5833333333335</c:v>
                </c:pt>
                <c:pt idx="62">
                  <c:v>2392.166666666667</c:v>
                </c:pt>
                <c:pt idx="63">
                  <c:v>2430.75</c:v>
                </c:pt>
                <c:pt idx="64">
                  <c:v>2469.3333333333335</c:v>
                </c:pt>
                <c:pt idx="65">
                  <c:v>2507.916666666667</c:v>
                </c:pt>
                <c:pt idx="66">
                  <c:v>2546.5</c:v>
                </c:pt>
                <c:pt idx="67">
                  <c:v>2585.0833333333335</c:v>
                </c:pt>
                <c:pt idx="68">
                  <c:v>2623.666666666667</c:v>
                </c:pt>
                <c:pt idx="69">
                  <c:v>2662.25</c:v>
                </c:pt>
                <c:pt idx="70">
                  <c:v>2700.8333333333335</c:v>
                </c:pt>
                <c:pt idx="71">
                  <c:v>2739.416666666667</c:v>
                </c:pt>
                <c:pt idx="72">
                  <c:v>2778</c:v>
                </c:pt>
                <c:pt idx="73">
                  <c:v>2816.5833333333335</c:v>
                </c:pt>
                <c:pt idx="74">
                  <c:v>2855.166666666667</c:v>
                </c:pt>
                <c:pt idx="75">
                  <c:v>2893.75</c:v>
                </c:pt>
                <c:pt idx="76">
                  <c:v>2932.3333333333335</c:v>
                </c:pt>
                <c:pt idx="77">
                  <c:v>2970.916666666667</c:v>
                </c:pt>
                <c:pt idx="78">
                  <c:v>3009.5</c:v>
                </c:pt>
                <c:pt idx="79">
                  <c:v>3009.5</c:v>
                </c:pt>
                <c:pt idx="80">
                  <c:v>3009.5</c:v>
                </c:pt>
                <c:pt idx="81">
                  <c:v>3009.5</c:v>
                </c:pt>
                <c:pt idx="82">
                  <c:v>3009.5</c:v>
                </c:pt>
                <c:pt idx="83">
                  <c:v>3009.5</c:v>
                </c:pt>
                <c:pt idx="84">
                  <c:v>3009.5</c:v>
                </c:pt>
                <c:pt idx="85">
                  <c:v>3009.5</c:v>
                </c:pt>
                <c:pt idx="86">
                  <c:v>3009.5</c:v>
                </c:pt>
                <c:pt idx="87">
                  <c:v>3009.5</c:v>
                </c:pt>
                <c:pt idx="88">
                  <c:v>3009.5</c:v>
                </c:pt>
                <c:pt idx="89">
                  <c:v>3009.5</c:v>
                </c:pt>
                <c:pt idx="90">
                  <c:v>3009.5</c:v>
                </c:pt>
                <c:pt idx="91">
                  <c:v>3009.5</c:v>
                </c:pt>
                <c:pt idx="92">
                  <c:v>3009.5</c:v>
                </c:pt>
                <c:pt idx="93">
                  <c:v>3009.5</c:v>
                </c:pt>
                <c:pt idx="94">
                  <c:v>3009.5</c:v>
                </c:pt>
                <c:pt idx="95">
                  <c:v>3009.5</c:v>
                </c:pt>
                <c:pt idx="96">
                  <c:v>3009.5</c:v>
                </c:pt>
                <c:pt idx="97">
                  <c:v>3009.5</c:v>
                </c:pt>
                <c:pt idx="98">
                  <c:v>3009.5</c:v>
                </c:pt>
                <c:pt idx="99">
                  <c:v>3009.5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79456"/>
        <c:axId val="163459584"/>
      </c:lineChart>
      <c:catAx>
        <c:axId val="135378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56351808"/>
        <c:crosses val="autoZero"/>
        <c:auto val="1"/>
        <c:lblAlgn val="ctr"/>
        <c:lblOffset val="100"/>
        <c:noMultiLvlLbl val="0"/>
      </c:catAx>
      <c:valAx>
        <c:axId val="15635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solidFill>
            <a:schemeClr val="accent4">
              <a:lumMod val="60000"/>
              <a:lumOff val="40000"/>
            </a:schemeClr>
          </a:solidFill>
        </c:spPr>
        <c:crossAx val="135378432"/>
        <c:crosses val="autoZero"/>
        <c:crossBetween val="between"/>
      </c:valAx>
      <c:valAx>
        <c:axId val="1634595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</c:spPr>
        <c:crossAx val="135379456"/>
        <c:crosses val="max"/>
        <c:crossBetween val="between"/>
      </c:valAx>
      <c:catAx>
        <c:axId val="135379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3459584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Sheet2!$D$1</c:f>
              <c:strCache>
                <c:ptCount val="1"/>
                <c:pt idx="0">
                  <c:v>Height</c:v>
                </c:pt>
              </c:strCache>
            </c:strRef>
          </c:tx>
          <c:marker>
            <c:symbol val="none"/>
          </c:marker>
          <c:cat>
            <c:strRef>
              <c:f>Sheet2!$A$1:$A$101</c:f>
              <c:strCache>
                <c:ptCount val="101"/>
                <c:pt idx="0">
                  <c:v>Seconds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57</c:v>
                </c:pt>
                <c:pt idx="59">
                  <c:v>58</c:v>
                </c:pt>
                <c:pt idx="60">
                  <c:v>59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91</c:v>
                </c:pt>
                <c:pt idx="93">
                  <c:v>92</c:v>
                </c:pt>
                <c:pt idx="94">
                  <c:v>93</c:v>
                </c:pt>
                <c:pt idx="95">
                  <c:v>94</c:v>
                </c:pt>
                <c:pt idx="96">
                  <c:v>95</c:v>
                </c:pt>
                <c:pt idx="97">
                  <c:v>96</c:v>
                </c:pt>
                <c:pt idx="98">
                  <c:v>97</c:v>
                </c:pt>
                <c:pt idx="99">
                  <c:v>98</c:v>
                </c:pt>
                <c:pt idx="100">
                  <c:v>99</c:v>
                </c:pt>
              </c:strCache>
            </c:strRef>
          </c:cat>
          <c:val>
            <c:numRef>
              <c:f>Sheet2!$D$2:$D$101</c:f>
              <c:numCache>
                <c:formatCode>General</c:formatCode>
                <c:ptCount val="100"/>
                <c:pt idx="0">
                  <c:v>100</c:v>
                </c:pt>
                <c:pt idx="1">
                  <c:v>99.614166666666662</c:v>
                </c:pt>
                <c:pt idx="2">
                  <c:v>99.228333333333339</c:v>
                </c:pt>
                <c:pt idx="3">
                  <c:v>98.842500000000001</c:v>
                </c:pt>
                <c:pt idx="4">
                  <c:v>98.456666666666663</c:v>
                </c:pt>
                <c:pt idx="5">
                  <c:v>98.07083333333334</c:v>
                </c:pt>
                <c:pt idx="6">
                  <c:v>97.685000000000002</c:v>
                </c:pt>
                <c:pt idx="7">
                  <c:v>97.299166666666665</c:v>
                </c:pt>
                <c:pt idx="8">
                  <c:v>96.913333333333327</c:v>
                </c:pt>
                <c:pt idx="9">
                  <c:v>96.527500000000003</c:v>
                </c:pt>
                <c:pt idx="10">
                  <c:v>96.141666666666666</c:v>
                </c:pt>
                <c:pt idx="11">
                  <c:v>95.755833333333328</c:v>
                </c:pt>
                <c:pt idx="12">
                  <c:v>95.37</c:v>
                </c:pt>
                <c:pt idx="13">
                  <c:v>94.984166666666667</c:v>
                </c:pt>
                <c:pt idx="14">
                  <c:v>94.598333333333329</c:v>
                </c:pt>
                <c:pt idx="15">
                  <c:v>94.212500000000006</c:v>
                </c:pt>
                <c:pt idx="16">
                  <c:v>93.826666666666668</c:v>
                </c:pt>
                <c:pt idx="17">
                  <c:v>93.44083333333333</c:v>
                </c:pt>
                <c:pt idx="18">
                  <c:v>93.055000000000007</c:v>
                </c:pt>
                <c:pt idx="19">
                  <c:v>92.669166666666669</c:v>
                </c:pt>
                <c:pt idx="20">
                  <c:v>92.283333333333331</c:v>
                </c:pt>
                <c:pt idx="21">
                  <c:v>91.897499999999994</c:v>
                </c:pt>
                <c:pt idx="22">
                  <c:v>91.51166666666667</c:v>
                </c:pt>
                <c:pt idx="23">
                  <c:v>91.125833333333333</c:v>
                </c:pt>
                <c:pt idx="24">
                  <c:v>90.74</c:v>
                </c:pt>
                <c:pt idx="25">
                  <c:v>90.354166666666671</c:v>
                </c:pt>
                <c:pt idx="26">
                  <c:v>89.968333333333334</c:v>
                </c:pt>
                <c:pt idx="27">
                  <c:v>89.582499999999996</c:v>
                </c:pt>
                <c:pt idx="28">
                  <c:v>89.196666666666658</c:v>
                </c:pt>
                <c:pt idx="29">
                  <c:v>88.810833333333335</c:v>
                </c:pt>
                <c:pt idx="30">
                  <c:v>88.424999999999997</c:v>
                </c:pt>
                <c:pt idx="31">
                  <c:v>88.039166666666659</c:v>
                </c:pt>
                <c:pt idx="32">
                  <c:v>87.653333333333336</c:v>
                </c:pt>
                <c:pt idx="33">
                  <c:v>87.267499999999998</c:v>
                </c:pt>
                <c:pt idx="34">
                  <c:v>86.881666666666661</c:v>
                </c:pt>
                <c:pt idx="35">
                  <c:v>86.495833333333337</c:v>
                </c:pt>
                <c:pt idx="36">
                  <c:v>86.11</c:v>
                </c:pt>
                <c:pt idx="37">
                  <c:v>85.724166666666662</c:v>
                </c:pt>
                <c:pt idx="38">
                  <c:v>85.338333333333338</c:v>
                </c:pt>
                <c:pt idx="39">
                  <c:v>84.952500000000001</c:v>
                </c:pt>
                <c:pt idx="40">
                  <c:v>84.566666666666663</c:v>
                </c:pt>
                <c:pt idx="41">
                  <c:v>84.180833333333339</c:v>
                </c:pt>
                <c:pt idx="42">
                  <c:v>83.795000000000002</c:v>
                </c:pt>
                <c:pt idx="43">
                  <c:v>83.409166666666664</c:v>
                </c:pt>
                <c:pt idx="44">
                  <c:v>83.023333333333341</c:v>
                </c:pt>
                <c:pt idx="45">
                  <c:v>82.637500000000003</c:v>
                </c:pt>
                <c:pt idx="46">
                  <c:v>82.251666666666665</c:v>
                </c:pt>
                <c:pt idx="47">
                  <c:v>81.865833333333327</c:v>
                </c:pt>
                <c:pt idx="48">
                  <c:v>81.47999999999999</c:v>
                </c:pt>
                <c:pt idx="49">
                  <c:v>81.094166666666666</c:v>
                </c:pt>
                <c:pt idx="50">
                  <c:v>80.708333333333329</c:v>
                </c:pt>
                <c:pt idx="51">
                  <c:v>80.322499999999991</c:v>
                </c:pt>
                <c:pt idx="52">
                  <c:v>79.936666666666667</c:v>
                </c:pt>
                <c:pt idx="53">
                  <c:v>79.55083333333333</c:v>
                </c:pt>
                <c:pt idx="54">
                  <c:v>79.164999999999992</c:v>
                </c:pt>
                <c:pt idx="55">
                  <c:v>78.779166666666669</c:v>
                </c:pt>
                <c:pt idx="56">
                  <c:v>78.393333333333331</c:v>
                </c:pt>
                <c:pt idx="57">
                  <c:v>78.007499999999993</c:v>
                </c:pt>
                <c:pt idx="58">
                  <c:v>77.62166666666667</c:v>
                </c:pt>
                <c:pt idx="59">
                  <c:v>77.235833333333332</c:v>
                </c:pt>
                <c:pt idx="60">
                  <c:v>76.849999999999994</c:v>
                </c:pt>
                <c:pt idx="61">
                  <c:v>76.464166666666671</c:v>
                </c:pt>
                <c:pt idx="62">
                  <c:v>76.078333333333333</c:v>
                </c:pt>
                <c:pt idx="63">
                  <c:v>75.692499999999995</c:v>
                </c:pt>
                <c:pt idx="64">
                  <c:v>75.306666666666672</c:v>
                </c:pt>
                <c:pt idx="65">
                  <c:v>74.920833333333334</c:v>
                </c:pt>
                <c:pt idx="66">
                  <c:v>74.534999999999997</c:v>
                </c:pt>
                <c:pt idx="67">
                  <c:v>74.149166666666673</c:v>
                </c:pt>
                <c:pt idx="68">
                  <c:v>73.763333333333335</c:v>
                </c:pt>
                <c:pt idx="69">
                  <c:v>73.377499999999998</c:v>
                </c:pt>
                <c:pt idx="70">
                  <c:v>72.99166666666666</c:v>
                </c:pt>
                <c:pt idx="71">
                  <c:v>72.605833333333337</c:v>
                </c:pt>
                <c:pt idx="72">
                  <c:v>72.22</c:v>
                </c:pt>
                <c:pt idx="73">
                  <c:v>71.834166666666661</c:v>
                </c:pt>
                <c:pt idx="74">
                  <c:v>71.448333333333323</c:v>
                </c:pt>
                <c:pt idx="75">
                  <c:v>71.0625</c:v>
                </c:pt>
                <c:pt idx="76">
                  <c:v>70.676666666666662</c:v>
                </c:pt>
                <c:pt idx="77">
                  <c:v>70.290833333333325</c:v>
                </c:pt>
                <c:pt idx="78">
                  <c:v>69.905000000000001</c:v>
                </c:pt>
                <c:pt idx="79">
                  <c:v>71.191111111111113</c:v>
                </c:pt>
                <c:pt idx="80">
                  <c:v>72.631555555555565</c:v>
                </c:pt>
                <c:pt idx="81">
                  <c:v>74.072000000000003</c:v>
                </c:pt>
                <c:pt idx="82">
                  <c:v>75.512444444444441</c:v>
                </c:pt>
                <c:pt idx="83">
                  <c:v>76.952888888888893</c:v>
                </c:pt>
                <c:pt idx="84">
                  <c:v>78.393333333333331</c:v>
                </c:pt>
                <c:pt idx="85">
                  <c:v>79.833777777777783</c:v>
                </c:pt>
                <c:pt idx="86">
                  <c:v>81.274222222222221</c:v>
                </c:pt>
                <c:pt idx="87">
                  <c:v>82.714666666666659</c:v>
                </c:pt>
                <c:pt idx="88">
                  <c:v>84.155111111111111</c:v>
                </c:pt>
                <c:pt idx="89">
                  <c:v>85.595555555555563</c:v>
                </c:pt>
                <c:pt idx="90">
                  <c:v>87.036000000000001</c:v>
                </c:pt>
                <c:pt idx="91">
                  <c:v>88.476444444444439</c:v>
                </c:pt>
                <c:pt idx="92">
                  <c:v>89.916888888888892</c:v>
                </c:pt>
                <c:pt idx="93">
                  <c:v>91.35733333333333</c:v>
                </c:pt>
                <c:pt idx="94">
                  <c:v>92.797777777777782</c:v>
                </c:pt>
                <c:pt idx="95">
                  <c:v>94.23822222222222</c:v>
                </c:pt>
                <c:pt idx="96">
                  <c:v>95.678666666666672</c:v>
                </c:pt>
                <c:pt idx="97">
                  <c:v>97.11911111111111</c:v>
                </c:pt>
                <c:pt idx="98">
                  <c:v>98.559555555555562</c:v>
                </c:pt>
                <c:pt idx="99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62432"/>
        <c:axId val="163462464"/>
      </c:lineChart>
      <c:lineChart>
        <c:grouping val="standard"/>
        <c:varyColors val="0"/>
        <c:ser>
          <c:idx val="6"/>
          <c:order val="1"/>
          <c:tx>
            <c:strRef>
              <c:f>Sheet2!$G$1</c:f>
              <c:strCache>
                <c:ptCount val="1"/>
                <c:pt idx="0">
                  <c:v>Dist</c:v>
                </c:pt>
              </c:strCache>
            </c:strRef>
          </c:tx>
          <c:marker>
            <c:symbol val="none"/>
          </c:marker>
          <c:cat>
            <c:strRef>
              <c:f>Sheet2!$A$1:$A$101</c:f>
              <c:strCache>
                <c:ptCount val="101"/>
                <c:pt idx="0">
                  <c:v>Seconds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57</c:v>
                </c:pt>
                <c:pt idx="59">
                  <c:v>58</c:v>
                </c:pt>
                <c:pt idx="60">
                  <c:v>59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91</c:v>
                </c:pt>
                <c:pt idx="93">
                  <c:v>92</c:v>
                </c:pt>
                <c:pt idx="94">
                  <c:v>93</c:v>
                </c:pt>
                <c:pt idx="95">
                  <c:v>94</c:v>
                </c:pt>
                <c:pt idx="96">
                  <c:v>95</c:v>
                </c:pt>
                <c:pt idx="97">
                  <c:v>96</c:v>
                </c:pt>
                <c:pt idx="98">
                  <c:v>97</c:v>
                </c:pt>
                <c:pt idx="99">
                  <c:v>98</c:v>
                </c:pt>
                <c:pt idx="100">
                  <c:v>99</c:v>
                </c:pt>
              </c:strCache>
            </c:strRef>
          </c:cat>
          <c:val>
            <c:numRef>
              <c:f>Sheet2!$G$2:$G$101</c:f>
              <c:numCache>
                <c:formatCode>General</c:formatCode>
                <c:ptCount val="100"/>
                <c:pt idx="0">
                  <c:v>0</c:v>
                </c:pt>
                <c:pt idx="1">
                  <c:v>38.583333333333336</c:v>
                </c:pt>
                <c:pt idx="2">
                  <c:v>77.166666666666671</c:v>
                </c:pt>
                <c:pt idx="3">
                  <c:v>115.75</c:v>
                </c:pt>
                <c:pt idx="4">
                  <c:v>154.33333333333334</c:v>
                </c:pt>
                <c:pt idx="5">
                  <c:v>192.91666666666669</c:v>
                </c:pt>
                <c:pt idx="6">
                  <c:v>231.5</c:v>
                </c:pt>
                <c:pt idx="7">
                  <c:v>270.08333333333337</c:v>
                </c:pt>
                <c:pt idx="8">
                  <c:v>308.66666666666669</c:v>
                </c:pt>
                <c:pt idx="9">
                  <c:v>347.25</c:v>
                </c:pt>
                <c:pt idx="10">
                  <c:v>385.83333333333337</c:v>
                </c:pt>
                <c:pt idx="11">
                  <c:v>424.41666666666669</c:v>
                </c:pt>
                <c:pt idx="12">
                  <c:v>463</c:v>
                </c:pt>
                <c:pt idx="13">
                  <c:v>501.58333333333343</c:v>
                </c:pt>
                <c:pt idx="14">
                  <c:v>540.16666666666674</c:v>
                </c:pt>
                <c:pt idx="15">
                  <c:v>578.75</c:v>
                </c:pt>
                <c:pt idx="16">
                  <c:v>617.33333333333337</c:v>
                </c:pt>
                <c:pt idx="17">
                  <c:v>655.91666666666674</c:v>
                </c:pt>
                <c:pt idx="18">
                  <c:v>694.5</c:v>
                </c:pt>
                <c:pt idx="19">
                  <c:v>733.08333333333337</c:v>
                </c:pt>
                <c:pt idx="20">
                  <c:v>771.66666666666674</c:v>
                </c:pt>
                <c:pt idx="21">
                  <c:v>810.24999999999989</c:v>
                </c:pt>
                <c:pt idx="22">
                  <c:v>848.83333333333337</c:v>
                </c:pt>
                <c:pt idx="23">
                  <c:v>887.41666666666674</c:v>
                </c:pt>
                <c:pt idx="24">
                  <c:v>926</c:v>
                </c:pt>
                <c:pt idx="25">
                  <c:v>964.58333333333337</c:v>
                </c:pt>
                <c:pt idx="26">
                  <c:v>1003.1666666666669</c:v>
                </c:pt>
                <c:pt idx="27">
                  <c:v>1041.75</c:v>
                </c:pt>
                <c:pt idx="28">
                  <c:v>1080.3333333333335</c:v>
                </c:pt>
                <c:pt idx="29">
                  <c:v>1118.9166666666667</c:v>
                </c:pt>
                <c:pt idx="30">
                  <c:v>1157.5</c:v>
                </c:pt>
                <c:pt idx="31">
                  <c:v>1196.0833333333335</c:v>
                </c:pt>
                <c:pt idx="32">
                  <c:v>1234.6666666666667</c:v>
                </c:pt>
                <c:pt idx="33">
                  <c:v>1273.25</c:v>
                </c:pt>
                <c:pt idx="34">
                  <c:v>1311.8333333333335</c:v>
                </c:pt>
                <c:pt idx="35">
                  <c:v>1350.4166666666667</c:v>
                </c:pt>
                <c:pt idx="36">
                  <c:v>1389</c:v>
                </c:pt>
                <c:pt idx="37">
                  <c:v>1427.5833333333335</c:v>
                </c:pt>
                <c:pt idx="38">
                  <c:v>1466.1666666666667</c:v>
                </c:pt>
                <c:pt idx="39">
                  <c:v>1504.75</c:v>
                </c:pt>
                <c:pt idx="40">
                  <c:v>1543.3333333333335</c:v>
                </c:pt>
                <c:pt idx="41">
                  <c:v>1581.9166666666667</c:v>
                </c:pt>
                <c:pt idx="42">
                  <c:v>1620.4999999999998</c:v>
                </c:pt>
                <c:pt idx="43">
                  <c:v>1659.0833333333335</c:v>
                </c:pt>
                <c:pt idx="44">
                  <c:v>1697.6666666666667</c:v>
                </c:pt>
                <c:pt idx="45">
                  <c:v>1736.25</c:v>
                </c:pt>
                <c:pt idx="46">
                  <c:v>1774.8333333333335</c:v>
                </c:pt>
                <c:pt idx="47">
                  <c:v>1813.416666666667</c:v>
                </c:pt>
                <c:pt idx="48">
                  <c:v>1852</c:v>
                </c:pt>
                <c:pt idx="49">
                  <c:v>1890.5833333333335</c:v>
                </c:pt>
                <c:pt idx="50">
                  <c:v>1929.1666666666667</c:v>
                </c:pt>
                <c:pt idx="51">
                  <c:v>1967.7500000000002</c:v>
                </c:pt>
                <c:pt idx="52">
                  <c:v>2006.3333333333337</c:v>
                </c:pt>
                <c:pt idx="53">
                  <c:v>2044.9166666666667</c:v>
                </c:pt>
                <c:pt idx="54">
                  <c:v>2083.5</c:v>
                </c:pt>
                <c:pt idx="55">
                  <c:v>2122.0833333333335</c:v>
                </c:pt>
                <c:pt idx="56">
                  <c:v>2160.666666666667</c:v>
                </c:pt>
                <c:pt idx="57">
                  <c:v>2199.25</c:v>
                </c:pt>
                <c:pt idx="58">
                  <c:v>2237.8333333333335</c:v>
                </c:pt>
                <c:pt idx="59">
                  <c:v>2276.416666666667</c:v>
                </c:pt>
                <c:pt idx="60">
                  <c:v>2315</c:v>
                </c:pt>
                <c:pt idx="61">
                  <c:v>2353.5833333333335</c:v>
                </c:pt>
                <c:pt idx="62">
                  <c:v>2392.166666666667</c:v>
                </c:pt>
                <c:pt idx="63">
                  <c:v>2430.75</c:v>
                </c:pt>
                <c:pt idx="64">
                  <c:v>2469.3333333333335</c:v>
                </c:pt>
                <c:pt idx="65">
                  <c:v>2507.916666666667</c:v>
                </c:pt>
                <c:pt idx="66">
                  <c:v>2546.5</c:v>
                </c:pt>
                <c:pt idx="67">
                  <c:v>2585.0833333333335</c:v>
                </c:pt>
                <c:pt idx="68">
                  <c:v>2623.666666666667</c:v>
                </c:pt>
                <c:pt idx="69">
                  <c:v>2662.25</c:v>
                </c:pt>
                <c:pt idx="70">
                  <c:v>2700.8333333333335</c:v>
                </c:pt>
                <c:pt idx="71">
                  <c:v>2739.416666666667</c:v>
                </c:pt>
                <c:pt idx="72">
                  <c:v>2778</c:v>
                </c:pt>
                <c:pt idx="73">
                  <c:v>2816.5833333333335</c:v>
                </c:pt>
                <c:pt idx="74">
                  <c:v>2855.166666666667</c:v>
                </c:pt>
                <c:pt idx="75">
                  <c:v>2893.75</c:v>
                </c:pt>
                <c:pt idx="76">
                  <c:v>2932.3333333333335</c:v>
                </c:pt>
                <c:pt idx="77">
                  <c:v>2970.916666666667</c:v>
                </c:pt>
                <c:pt idx="78">
                  <c:v>3009.5</c:v>
                </c:pt>
                <c:pt idx="79">
                  <c:v>3009.5</c:v>
                </c:pt>
                <c:pt idx="80">
                  <c:v>3009.5</c:v>
                </c:pt>
                <c:pt idx="81">
                  <c:v>3009.5</c:v>
                </c:pt>
                <c:pt idx="82">
                  <c:v>3009.5</c:v>
                </c:pt>
                <c:pt idx="83">
                  <c:v>3009.5</c:v>
                </c:pt>
                <c:pt idx="84">
                  <c:v>3009.5</c:v>
                </c:pt>
                <c:pt idx="85">
                  <c:v>3009.5</c:v>
                </c:pt>
                <c:pt idx="86">
                  <c:v>3009.5</c:v>
                </c:pt>
                <c:pt idx="87">
                  <c:v>3009.5</c:v>
                </c:pt>
                <c:pt idx="88">
                  <c:v>3009.5</c:v>
                </c:pt>
                <c:pt idx="89">
                  <c:v>3009.5</c:v>
                </c:pt>
                <c:pt idx="90">
                  <c:v>3009.5</c:v>
                </c:pt>
                <c:pt idx="91">
                  <c:v>3009.5</c:v>
                </c:pt>
                <c:pt idx="92">
                  <c:v>3009.5</c:v>
                </c:pt>
                <c:pt idx="93">
                  <c:v>3009.5</c:v>
                </c:pt>
                <c:pt idx="94">
                  <c:v>3009.5</c:v>
                </c:pt>
                <c:pt idx="95">
                  <c:v>3009.5</c:v>
                </c:pt>
                <c:pt idx="96">
                  <c:v>3009.5</c:v>
                </c:pt>
                <c:pt idx="97">
                  <c:v>3009.5</c:v>
                </c:pt>
                <c:pt idx="98">
                  <c:v>3009.5</c:v>
                </c:pt>
                <c:pt idx="99">
                  <c:v>3009.5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77920"/>
        <c:axId val="165306368"/>
      </c:lineChart>
      <c:catAx>
        <c:axId val="175762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63462464"/>
        <c:crosses val="autoZero"/>
        <c:auto val="1"/>
        <c:lblAlgn val="ctr"/>
        <c:lblOffset val="100"/>
        <c:noMultiLvlLbl val="0"/>
      </c:catAx>
      <c:valAx>
        <c:axId val="163462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solidFill>
            <a:schemeClr val="accent4">
              <a:lumMod val="60000"/>
              <a:lumOff val="40000"/>
            </a:schemeClr>
          </a:solidFill>
        </c:spPr>
        <c:crossAx val="175762432"/>
        <c:crosses val="autoZero"/>
        <c:crossBetween val="between"/>
      </c:valAx>
      <c:valAx>
        <c:axId val="1653063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</c:spPr>
        <c:crossAx val="135377920"/>
        <c:crosses val="max"/>
        <c:crossBetween val="between"/>
      </c:valAx>
      <c:catAx>
        <c:axId val="135377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530636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123826</xdr:rowOff>
    </xdr:from>
    <xdr:to>
      <xdr:col>12</xdr:col>
      <xdr:colOff>542925</xdr:colOff>
      <xdr:row>23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1</xdr:rowOff>
    </xdr:from>
    <xdr:to>
      <xdr:col>21</xdr:col>
      <xdr:colOff>238125</xdr:colOff>
      <xdr:row>15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B3" sqref="B3"/>
    </sheetView>
  </sheetViews>
  <sheetFormatPr defaultRowHeight="15" x14ac:dyDescent="0.25"/>
  <cols>
    <col min="1" max="1" width="14" customWidth="1"/>
    <col min="2" max="3" width="8.85546875" customWidth="1"/>
    <col min="4" max="4" width="14" customWidth="1"/>
    <col min="5" max="6" width="8.85546875" customWidth="1"/>
    <col min="7" max="8" width="2.28515625" customWidth="1"/>
    <col min="9" max="10" width="8.5703125" customWidth="1"/>
    <col min="11" max="13" width="8.85546875" customWidth="1"/>
  </cols>
  <sheetData>
    <row r="1" spans="1:15" ht="19.5" thickBot="1" x14ac:dyDescent="0.35">
      <c r="A1" s="15" t="s">
        <v>0</v>
      </c>
      <c r="B1" s="16" t="s">
        <v>21</v>
      </c>
      <c r="C1" s="17" t="s">
        <v>2</v>
      </c>
      <c r="D1" s="15" t="s">
        <v>1</v>
      </c>
      <c r="E1" s="16" t="s">
        <v>21</v>
      </c>
      <c r="F1" s="17" t="s">
        <v>2</v>
      </c>
      <c r="I1" s="15" t="s">
        <v>4</v>
      </c>
      <c r="J1" s="18" t="s">
        <v>8</v>
      </c>
      <c r="K1" s="16" t="s">
        <v>5</v>
      </c>
      <c r="L1" s="16" t="s">
        <v>6</v>
      </c>
      <c r="M1" s="17" t="s">
        <v>7</v>
      </c>
    </row>
    <row r="2" spans="1:15" ht="18.75" x14ac:dyDescent="0.3">
      <c r="A2" s="1" t="s">
        <v>14</v>
      </c>
      <c r="B2" s="24">
        <v>75</v>
      </c>
      <c r="C2" s="21">
        <f>B2*$K$3*K4</f>
        <v>38.583333333333336</v>
      </c>
      <c r="D2" s="1" t="str">
        <f>A2</f>
        <v>Vg Kts</v>
      </c>
      <c r="E2" s="24">
        <v>75</v>
      </c>
      <c r="F2" s="21">
        <f>E2*$K$3*K4</f>
        <v>38.583333333333336</v>
      </c>
      <c r="I2" s="1" t="s">
        <v>9</v>
      </c>
      <c r="J2" s="10" t="s">
        <v>3</v>
      </c>
      <c r="K2" s="19">
        <f>1000/3600</f>
        <v>0.27777777777777779</v>
      </c>
      <c r="L2" s="20">
        <v>80</v>
      </c>
      <c r="M2" s="21">
        <f>L2*K2</f>
        <v>22.222222222222221</v>
      </c>
    </row>
    <row r="3" spans="1:15" ht="18.75" x14ac:dyDescent="0.3">
      <c r="A3" s="1" t="s">
        <v>28</v>
      </c>
      <c r="B3" s="25">
        <v>100</v>
      </c>
      <c r="C3" s="5">
        <f>B3*K4</f>
        <v>100</v>
      </c>
      <c r="D3" s="1" t="str">
        <f>A3</f>
        <v>GR nn:1</v>
      </c>
      <c r="E3" s="25">
        <v>40</v>
      </c>
      <c r="F3" s="5">
        <f>E3*K4</f>
        <v>40</v>
      </c>
      <c r="I3" s="1" t="s">
        <v>10</v>
      </c>
      <c r="J3" s="10" t="s">
        <v>3</v>
      </c>
      <c r="K3" s="22">
        <f>1852/3600</f>
        <v>0.51444444444444448</v>
      </c>
      <c r="L3" s="7">
        <v>150</v>
      </c>
      <c r="M3" s="4">
        <f>L3*K3</f>
        <v>77.166666666666671</v>
      </c>
    </row>
    <row r="4" spans="1:15" ht="19.5" thickBot="1" x14ac:dyDescent="0.35">
      <c r="A4" s="1" t="s">
        <v>15</v>
      </c>
      <c r="B4" s="26">
        <v>2.8</v>
      </c>
      <c r="C4" s="4">
        <f>B4*$K$3</f>
        <v>1.4404444444444444</v>
      </c>
      <c r="D4" s="1" t="str">
        <f>A4</f>
        <v>RoC Kts</v>
      </c>
      <c r="E4" s="26">
        <v>3</v>
      </c>
      <c r="F4" s="4">
        <f>E4*$K$3</f>
        <v>1.5433333333333334</v>
      </c>
      <c r="I4" s="27" t="s">
        <v>17</v>
      </c>
      <c r="J4" s="28" t="s">
        <v>14</v>
      </c>
      <c r="K4" s="30">
        <f>COS(L4*PI()/180)</f>
        <v>1</v>
      </c>
      <c r="L4" s="3">
        <v>0</v>
      </c>
      <c r="M4" s="6">
        <f>K4*E3</f>
        <v>40</v>
      </c>
    </row>
    <row r="5" spans="1:15" ht="19.5" thickBot="1" x14ac:dyDescent="0.35">
      <c r="A5" s="2" t="s">
        <v>16</v>
      </c>
      <c r="B5" s="23">
        <f>C5/$K$3</f>
        <v>0.75</v>
      </c>
      <c r="C5" s="6">
        <f>C2/C3</f>
        <v>0.38583333333333336</v>
      </c>
      <c r="D5" s="2" t="str">
        <f>A5</f>
        <v>Rsink Kts</v>
      </c>
      <c r="E5" s="23">
        <f>F5/$K$3</f>
        <v>1.875</v>
      </c>
      <c r="F5" s="6">
        <f>F2/F3</f>
        <v>0.96458333333333335</v>
      </c>
    </row>
    <row r="6" spans="1:15" ht="15.75" thickBot="1" x14ac:dyDescent="0.3"/>
    <row r="7" spans="1:15" ht="19.5" thickBot="1" x14ac:dyDescent="0.35">
      <c r="A7" s="15" t="s">
        <v>29</v>
      </c>
      <c r="B7" s="16" t="s">
        <v>13</v>
      </c>
      <c r="C7" s="17" t="s">
        <v>9</v>
      </c>
      <c r="D7" s="15" t="s">
        <v>18</v>
      </c>
      <c r="E7" s="16" t="s">
        <v>13</v>
      </c>
      <c r="F7" s="17" t="s">
        <v>9</v>
      </c>
      <c r="O7">
        <f>C2*C4/(C4+C5)</f>
        <v>30.431924882629104</v>
      </c>
    </row>
    <row r="8" spans="1:15" ht="18.75" x14ac:dyDescent="0.3">
      <c r="A8" s="1" t="s">
        <v>11</v>
      </c>
      <c r="B8" s="8">
        <f>C2*C3*C4/((C3*C4)+C2)</f>
        <v>30.431924882629108</v>
      </c>
      <c r="C8" s="11">
        <f>B8/$K$2</f>
        <v>109.55492957746479</v>
      </c>
      <c r="D8" s="1" t="s">
        <v>20</v>
      </c>
      <c r="E8" s="8">
        <f>(F2)/(1+(F2/F3)/C4)</f>
        <v>23.10873440285205</v>
      </c>
      <c r="F8" s="13">
        <f>E8/$K$2</f>
        <v>83.191443850267376</v>
      </c>
    </row>
    <row r="9" spans="1:15" ht="19.5" thickBot="1" x14ac:dyDescent="0.35">
      <c r="A9" s="2" t="s">
        <v>12</v>
      </c>
      <c r="B9" s="9">
        <f>1/(1/C2+1/(C3*C4))</f>
        <v>30.431924882629104</v>
      </c>
      <c r="C9" s="12">
        <f>B9/$K$2</f>
        <v>109.55492957746478</v>
      </c>
      <c r="D9" s="2" t="s">
        <v>19</v>
      </c>
      <c r="E9" s="9">
        <f>C2/(1+C2/(C3*F4))</f>
        <v>30.866666666666667</v>
      </c>
      <c r="F9" s="14">
        <f>E9/$K$2</f>
        <v>111.11999999999999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G103" sqref="G103"/>
    </sheetView>
  </sheetViews>
  <sheetFormatPr defaultRowHeight="15" x14ac:dyDescent="0.25"/>
  <cols>
    <col min="2" max="3" width="9.140625" hidden="1" customWidth="1"/>
    <col min="5" max="6" width="9.140625" hidden="1" customWidth="1"/>
    <col min="7" max="7" width="9.140625" style="29"/>
  </cols>
  <sheetData>
    <row r="1" spans="1:7" x14ac:dyDescent="0.25">
      <c r="A1" t="s">
        <v>22</v>
      </c>
      <c r="B1" t="s">
        <v>25</v>
      </c>
      <c r="C1" t="s">
        <v>26</v>
      </c>
      <c r="D1" t="s">
        <v>23</v>
      </c>
      <c r="E1" t="s">
        <v>27</v>
      </c>
      <c r="F1" t="s">
        <v>24</v>
      </c>
      <c r="G1" s="29" t="s">
        <v>30</v>
      </c>
    </row>
    <row r="2" spans="1:7" x14ac:dyDescent="0.25">
      <c r="A2">
        <v>0</v>
      </c>
      <c r="B2">
        <v>100</v>
      </c>
      <c r="C2">
        <f>C$101-Sheet1!$C$4*(A$101-A2)</f>
        <v>-42.603999999999985</v>
      </c>
      <c r="D2">
        <f>IF(B2&gt;C2,B2,C2)</f>
        <v>100</v>
      </c>
      <c r="E2" t="b">
        <f>IF(D2=B2,TRUE,FALSE)</f>
        <v>1</v>
      </c>
      <c r="F2">
        <f>IF(E2,A2*Sheet1!$C$2,F1)</f>
        <v>0</v>
      </c>
      <c r="G2" s="29">
        <f t="shared" ref="G2:G65" si="0">F2/G$103*100</f>
        <v>0</v>
      </c>
    </row>
    <row r="3" spans="1:7" x14ac:dyDescent="0.25">
      <c r="A3">
        <v>1</v>
      </c>
      <c r="B3">
        <f>B$2-Sheet1!$C$5*Sheet2!A3</f>
        <v>99.614166666666662</v>
      </c>
      <c r="C3">
        <f>C$101-Sheet1!$C$4*(A$101-A3)</f>
        <v>-41.163555555555547</v>
      </c>
      <c r="D3">
        <f t="shared" ref="D3:D26" si="1">IF(B3&gt;C3,B3,C3)</f>
        <v>99.614166666666662</v>
      </c>
      <c r="E3" t="b">
        <f t="shared" ref="E3:E26" si="2">IF(D3=B3,TRUE,FALSE)</f>
        <v>1</v>
      </c>
      <c r="F3">
        <f>IF(E3,A3*Sheet1!$C$2,F2)</f>
        <v>38.583333333333336</v>
      </c>
      <c r="G3" s="29">
        <f t="shared" si="0"/>
        <v>38.583333333333336</v>
      </c>
    </row>
    <row r="4" spans="1:7" x14ac:dyDescent="0.25">
      <c r="A4">
        <v>2</v>
      </c>
      <c r="B4">
        <f>B$2-Sheet1!$C$5*Sheet2!A4</f>
        <v>99.228333333333339</v>
      </c>
      <c r="C4">
        <f>C$101-Sheet1!$C$4*(A$101-A4)</f>
        <v>-39.723111111111109</v>
      </c>
      <c r="D4">
        <f t="shared" si="1"/>
        <v>99.228333333333339</v>
      </c>
      <c r="E4" t="b">
        <f t="shared" si="2"/>
        <v>1</v>
      </c>
      <c r="F4">
        <f>IF(E4,A4*Sheet1!$C$2,F3)</f>
        <v>77.166666666666671</v>
      </c>
      <c r="G4" s="29">
        <f t="shared" si="0"/>
        <v>77.166666666666671</v>
      </c>
    </row>
    <row r="5" spans="1:7" x14ac:dyDescent="0.25">
      <c r="A5">
        <v>3</v>
      </c>
      <c r="B5">
        <f>B$2-Sheet1!$C$5*Sheet2!A5</f>
        <v>98.842500000000001</v>
      </c>
      <c r="C5">
        <f>C$101-Sheet1!$C$4*(A$101-A5)</f>
        <v>-38.282666666666671</v>
      </c>
      <c r="D5">
        <f t="shared" si="1"/>
        <v>98.842500000000001</v>
      </c>
      <c r="E5" t="b">
        <f t="shared" si="2"/>
        <v>1</v>
      </c>
      <c r="F5">
        <f>IF(E5,A5*Sheet1!$C$2,F4)</f>
        <v>115.75</v>
      </c>
      <c r="G5" s="29">
        <f t="shared" si="0"/>
        <v>115.75</v>
      </c>
    </row>
    <row r="6" spans="1:7" x14ac:dyDescent="0.25">
      <c r="A6">
        <v>4</v>
      </c>
      <c r="B6">
        <f>B$2-Sheet1!$C$5*Sheet2!A6</f>
        <v>98.456666666666663</v>
      </c>
      <c r="C6">
        <f>C$101-Sheet1!$C$4*(A$101-A6)</f>
        <v>-36.842222222222233</v>
      </c>
      <c r="D6">
        <f t="shared" si="1"/>
        <v>98.456666666666663</v>
      </c>
      <c r="E6" t="b">
        <f t="shared" si="2"/>
        <v>1</v>
      </c>
      <c r="F6">
        <f>IF(E6,A6*Sheet1!$C$2,F5)</f>
        <v>154.33333333333334</v>
      </c>
      <c r="G6" s="29">
        <f t="shared" si="0"/>
        <v>154.33333333333334</v>
      </c>
    </row>
    <row r="7" spans="1:7" x14ac:dyDescent="0.25">
      <c r="A7">
        <v>5</v>
      </c>
      <c r="B7">
        <f>B$2-Sheet1!$C$5*Sheet2!A7</f>
        <v>98.07083333333334</v>
      </c>
      <c r="C7">
        <f>C$101-Sheet1!$C$4*(A$101-A7)</f>
        <v>-35.401777777777767</v>
      </c>
      <c r="D7">
        <f t="shared" si="1"/>
        <v>98.07083333333334</v>
      </c>
      <c r="E7" t="b">
        <f t="shared" si="2"/>
        <v>1</v>
      </c>
      <c r="F7">
        <f>IF(E7,A7*Sheet1!$C$2,F6)</f>
        <v>192.91666666666669</v>
      </c>
      <c r="G7" s="29">
        <f t="shared" si="0"/>
        <v>192.91666666666669</v>
      </c>
    </row>
    <row r="8" spans="1:7" x14ac:dyDescent="0.25">
      <c r="A8">
        <v>6</v>
      </c>
      <c r="B8">
        <f>B$2-Sheet1!$C$5*Sheet2!A8</f>
        <v>97.685000000000002</v>
      </c>
      <c r="C8">
        <f>C$101-Sheet1!$C$4*(A$101-A8)</f>
        <v>-33.961333333333329</v>
      </c>
      <c r="D8">
        <f t="shared" si="1"/>
        <v>97.685000000000002</v>
      </c>
      <c r="E8" t="b">
        <f t="shared" si="2"/>
        <v>1</v>
      </c>
      <c r="F8">
        <f>IF(E8,A8*Sheet1!$C$2,F7)</f>
        <v>231.5</v>
      </c>
      <c r="G8" s="29">
        <f t="shared" si="0"/>
        <v>231.5</v>
      </c>
    </row>
    <row r="9" spans="1:7" x14ac:dyDescent="0.25">
      <c r="A9">
        <v>7</v>
      </c>
      <c r="B9">
        <f>B$2-Sheet1!$C$5*Sheet2!A9</f>
        <v>97.299166666666665</v>
      </c>
      <c r="C9">
        <f>C$101-Sheet1!$C$4*(A$101-A9)</f>
        <v>-32.520888888888891</v>
      </c>
      <c r="D9">
        <f t="shared" si="1"/>
        <v>97.299166666666665</v>
      </c>
      <c r="E9" t="b">
        <f t="shared" si="2"/>
        <v>1</v>
      </c>
      <c r="F9">
        <f>IF(E9,A9*Sheet1!$C$2,F8)</f>
        <v>270.08333333333337</v>
      </c>
      <c r="G9" s="29">
        <f t="shared" si="0"/>
        <v>270.08333333333337</v>
      </c>
    </row>
    <row r="10" spans="1:7" x14ac:dyDescent="0.25">
      <c r="A10">
        <v>8</v>
      </c>
      <c r="B10">
        <f>B$2-Sheet1!$C$5*Sheet2!A10</f>
        <v>96.913333333333327</v>
      </c>
      <c r="C10">
        <f>C$101-Sheet1!$C$4*(A$101-A10)</f>
        <v>-31.080444444444453</v>
      </c>
      <c r="D10">
        <f t="shared" si="1"/>
        <v>96.913333333333327</v>
      </c>
      <c r="E10" t="b">
        <f t="shared" si="2"/>
        <v>1</v>
      </c>
      <c r="F10">
        <f>IF(E10,A10*Sheet1!$C$2,F9)</f>
        <v>308.66666666666669</v>
      </c>
      <c r="G10" s="29">
        <f t="shared" si="0"/>
        <v>308.66666666666669</v>
      </c>
    </row>
    <row r="11" spans="1:7" x14ac:dyDescent="0.25">
      <c r="A11">
        <v>9</v>
      </c>
      <c r="B11">
        <f>B$2-Sheet1!$C$5*Sheet2!A11</f>
        <v>96.527500000000003</v>
      </c>
      <c r="C11">
        <f>C$101-Sheet1!$C$4*(A$101-A11)</f>
        <v>-29.639999999999986</v>
      </c>
      <c r="D11">
        <f t="shared" si="1"/>
        <v>96.527500000000003</v>
      </c>
      <c r="E11" t="b">
        <f t="shared" si="2"/>
        <v>1</v>
      </c>
      <c r="F11">
        <f>IF(E11,A11*Sheet1!$C$2,F10)</f>
        <v>347.25</v>
      </c>
      <c r="G11" s="29">
        <f t="shared" si="0"/>
        <v>347.25</v>
      </c>
    </row>
    <row r="12" spans="1:7" x14ac:dyDescent="0.25">
      <c r="A12">
        <v>10</v>
      </c>
      <c r="B12">
        <f>B$2-Sheet1!$C$5*Sheet2!A12</f>
        <v>96.141666666666666</v>
      </c>
      <c r="C12">
        <f>C$101-Sheet1!$C$4*(A$101-A12)</f>
        <v>-28.199555555555548</v>
      </c>
      <c r="D12">
        <f t="shared" si="1"/>
        <v>96.141666666666666</v>
      </c>
      <c r="E12" t="b">
        <f t="shared" si="2"/>
        <v>1</v>
      </c>
      <c r="F12">
        <f>IF(E12,A12*Sheet1!$C$2,F11)</f>
        <v>385.83333333333337</v>
      </c>
      <c r="G12" s="29">
        <f t="shared" si="0"/>
        <v>385.83333333333337</v>
      </c>
    </row>
    <row r="13" spans="1:7" x14ac:dyDescent="0.25">
      <c r="A13">
        <v>11</v>
      </c>
      <c r="B13">
        <f>B$2-Sheet1!$C$5*Sheet2!A13</f>
        <v>95.755833333333328</v>
      </c>
      <c r="C13">
        <f>C$101-Sheet1!$C$4*(A$101-A13)</f>
        <v>-26.75911111111111</v>
      </c>
      <c r="D13">
        <f t="shared" si="1"/>
        <v>95.755833333333328</v>
      </c>
      <c r="E13" t="b">
        <f t="shared" si="2"/>
        <v>1</v>
      </c>
      <c r="F13">
        <f>IF(E13,A13*Sheet1!$C$2,F12)</f>
        <v>424.41666666666669</v>
      </c>
      <c r="G13" s="29">
        <f t="shared" si="0"/>
        <v>424.41666666666669</v>
      </c>
    </row>
    <row r="14" spans="1:7" x14ac:dyDescent="0.25">
      <c r="A14">
        <v>12</v>
      </c>
      <c r="B14">
        <f>B$2-Sheet1!$C$5*Sheet2!A14</f>
        <v>95.37</v>
      </c>
      <c r="C14">
        <f>C$101-Sheet1!$C$4*(A$101-A14)</f>
        <v>-25.318666666666658</v>
      </c>
      <c r="D14">
        <f t="shared" si="1"/>
        <v>95.37</v>
      </c>
      <c r="E14" t="b">
        <f t="shared" si="2"/>
        <v>1</v>
      </c>
      <c r="F14">
        <f>IF(E14,A14*Sheet1!$C$2,F13)</f>
        <v>463</v>
      </c>
      <c r="G14" s="29">
        <f t="shared" si="0"/>
        <v>463</v>
      </c>
    </row>
    <row r="15" spans="1:7" x14ac:dyDescent="0.25">
      <c r="A15">
        <v>13</v>
      </c>
      <c r="B15">
        <f>B$2-Sheet1!$C$5*Sheet2!A15</f>
        <v>94.984166666666667</v>
      </c>
      <c r="C15">
        <f>C$101-Sheet1!$C$4*(A$101-A15)</f>
        <v>-23.87822222222222</v>
      </c>
      <c r="D15">
        <f t="shared" si="1"/>
        <v>94.984166666666667</v>
      </c>
      <c r="E15" t="b">
        <f t="shared" si="2"/>
        <v>1</v>
      </c>
      <c r="F15">
        <f>IF(E15,A15*Sheet1!$C$2,F14)</f>
        <v>501.58333333333337</v>
      </c>
      <c r="G15" s="29">
        <f t="shared" si="0"/>
        <v>501.58333333333343</v>
      </c>
    </row>
    <row r="16" spans="1:7" x14ac:dyDescent="0.25">
      <c r="A16">
        <v>14</v>
      </c>
      <c r="B16">
        <f>B$2-Sheet1!$C$5*Sheet2!A16</f>
        <v>94.598333333333329</v>
      </c>
      <c r="C16">
        <f>C$101-Sheet1!$C$4*(A$101-A16)</f>
        <v>-22.437777777777782</v>
      </c>
      <c r="D16">
        <f t="shared" si="1"/>
        <v>94.598333333333329</v>
      </c>
      <c r="E16" t="b">
        <f t="shared" si="2"/>
        <v>1</v>
      </c>
      <c r="F16">
        <f>IF(E16,A16*Sheet1!$C$2,F15)</f>
        <v>540.16666666666674</v>
      </c>
      <c r="G16" s="29">
        <f t="shared" si="0"/>
        <v>540.16666666666674</v>
      </c>
    </row>
    <row r="17" spans="1:7" x14ac:dyDescent="0.25">
      <c r="A17">
        <v>15</v>
      </c>
      <c r="B17">
        <f>B$2-Sheet1!$C$5*Sheet2!A17</f>
        <v>94.212500000000006</v>
      </c>
      <c r="C17">
        <f>C$101-Sheet1!$C$4*(A$101-A17)</f>
        <v>-20.99733333333333</v>
      </c>
      <c r="D17">
        <f t="shared" si="1"/>
        <v>94.212500000000006</v>
      </c>
      <c r="E17" t="b">
        <f t="shared" si="2"/>
        <v>1</v>
      </c>
      <c r="F17">
        <f>IF(E17,A17*Sheet1!$C$2,F16)</f>
        <v>578.75</v>
      </c>
      <c r="G17" s="29">
        <f t="shared" si="0"/>
        <v>578.75</v>
      </c>
    </row>
    <row r="18" spans="1:7" x14ac:dyDescent="0.25">
      <c r="A18">
        <v>16</v>
      </c>
      <c r="B18">
        <f>B$2-Sheet1!$C$5*Sheet2!A18</f>
        <v>93.826666666666668</v>
      </c>
      <c r="C18">
        <f>C$101-Sheet1!$C$4*(A$101-A18)</f>
        <v>-19.556888888888892</v>
      </c>
      <c r="D18">
        <f t="shared" si="1"/>
        <v>93.826666666666668</v>
      </c>
      <c r="E18" t="b">
        <f t="shared" si="2"/>
        <v>1</v>
      </c>
      <c r="F18">
        <f>IF(E18,A18*Sheet1!$C$2,F17)</f>
        <v>617.33333333333337</v>
      </c>
      <c r="G18" s="29">
        <f t="shared" si="0"/>
        <v>617.33333333333337</v>
      </c>
    </row>
    <row r="19" spans="1:7" x14ac:dyDescent="0.25">
      <c r="A19">
        <v>17</v>
      </c>
      <c r="B19">
        <f>B$2-Sheet1!$C$5*Sheet2!A19</f>
        <v>93.44083333333333</v>
      </c>
      <c r="C19">
        <f>C$101-Sheet1!$C$4*(A$101-A19)</f>
        <v>-18.11644444444444</v>
      </c>
      <c r="D19">
        <f t="shared" si="1"/>
        <v>93.44083333333333</v>
      </c>
      <c r="E19" t="b">
        <f t="shared" si="2"/>
        <v>1</v>
      </c>
      <c r="F19">
        <f>IF(E19,A19*Sheet1!$C$2,F18)</f>
        <v>655.91666666666674</v>
      </c>
      <c r="G19" s="29">
        <f t="shared" si="0"/>
        <v>655.91666666666674</v>
      </c>
    </row>
    <row r="20" spans="1:7" x14ac:dyDescent="0.25">
      <c r="A20">
        <v>18</v>
      </c>
      <c r="B20">
        <f>B$2-Sheet1!$C$5*Sheet2!A20</f>
        <v>93.055000000000007</v>
      </c>
      <c r="C20">
        <f>C$101-Sheet1!$C$4*(A$101-A20)</f>
        <v>-16.676000000000002</v>
      </c>
      <c r="D20">
        <f t="shared" si="1"/>
        <v>93.055000000000007</v>
      </c>
      <c r="E20" t="b">
        <f t="shared" si="2"/>
        <v>1</v>
      </c>
      <c r="F20">
        <f>IF(E20,A20*Sheet1!$C$2,F19)</f>
        <v>694.5</v>
      </c>
      <c r="G20" s="29">
        <f t="shared" si="0"/>
        <v>694.5</v>
      </c>
    </row>
    <row r="21" spans="1:7" x14ac:dyDescent="0.25">
      <c r="A21">
        <v>19</v>
      </c>
      <c r="B21">
        <f>B$2-Sheet1!$C$5*Sheet2!A21</f>
        <v>92.669166666666669</v>
      </c>
      <c r="C21">
        <f>C$101-Sheet1!$C$4*(A$101-A21)</f>
        <v>-15.23555555555555</v>
      </c>
      <c r="D21">
        <f t="shared" si="1"/>
        <v>92.669166666666669</v>
      </c>
      <c r="E21" t="b">
        <f t="shared" si="2"/>
        <v>1</v>
      </c>
      <c r="F21">
        <f>IF(E21,A21*Sheet1!$C$2,F20)</f>
        <v>733.08333333333337</v>
      </c>
      <c r="G21" s="29">
        <f t="shared" si="0"/>
        <v>733.08333333333337</v>
      </c>
    </row>
    <row r="22" spans="1:7" x14ac:dyDescent="0.25">
      <c r="A22">
        <v>20</v>
      </c>
      <c r="B22">
        <f>B$2-Sheet1!$C$5*Sheet2!A22</f>
        <v>92.283333333333331</v>
      </c>
      <c r="C22">
        <f>C$101-Sheet1!$C$4*(A$101-A22)</f>
        <v>-13.795111111111112</v>
      </c>
      <c r="D22">
        <f t="shared" si="1"/>
        <v>92.283333333333331</v>
      </c>
      <c r="E22" t="b">
        <f t="shared" si="2"/>
        <v>1</v>
      </c>
      <c r="F22">
        <f>IF(E22,A22*Sheet1!$C$2,F21)</f>
        <v>771.66666666666674</v>
      </c>
      <c r="G22" s="29">
        <f t="shared" si="0"/>
        <v>771.66666666666674</v>
      </c>
    </row>
    <row r="23" spans="1:7" x14ac:dyDescent="0.25">
      <c r="A23">
        <v>21</v>
      </c>
      <c r="B23">
        <f>B$2-Sheet1!$C$5*Sheet2!A23</f>
        <v>91.897499999999994</v>
      </c>
      <c r="C23">
        <f>C$101-Sheet1!$C$4*(A$101-A23)</f>
        <v>-12.35466666666666</v>
      </c>
      <c r="D23">
        <f t="shared" si="1"/>
        <v>91.897499999999994</v>
      </c>
      <c r="E23" t="b">
        <f t="shared" si="2"/>
        <v>1</v>
      </c>
      <c r="F23">
        <f>IF(E23,A23*Sheet1!$C$2,F22)</f>
        <v>810.25</v>
      </c>
      <c r="G23" s="29">
        <f t="shared" si="0"/>
        <v>810.24999999999989</v>
      </c>
    </row>
    <row r="24" spans="1:7" x14ac:dyDescent="0.25">
      <c r="A24">
        <v>22</v>
      </c>
      <c r="B24">
        <f>B$2-Sheet1!$C$5*Sheet2!A24</f>
        <v>91.51166666666667</v>
      </c>
      <c r="C24">
        <f>C$101-Sheet1!$C$4*(A$101-A24)</f>
        <v>-10.914222222222222</v>
      </c>
      <c r="D24">
        <f t="shared" si="1"/>
        <v>91.51166666666667</v>
      </c>
      <c r="E24" t="b">
        <f t="shared" si="2"/>
        <v>1</v>
      </c>
      <c r="F24">
        <f>IF(E24,A24*Sheet1!$C$2,F23)</f>
        <v>848.83333333333337</v>
      </c>
      <c r="G24" s="29">
        <f t="shared" si="0"/>
        <v>848.83333333333337</v>
      </c>
    </row>
    <row r="25" spans="1:7" x14ac:dyDescent="0.25">
      <c r="A25">
        <v>23</v>
      </c>
      <c r="B25">
        <f>B$2-Sheet1!$C$5*Sheet2!A25</f>
        <v>91.125833333333333</v>
      </c>
      <c r="C25">
        <f>C$101-Sheet1!$C$4*(A$101-A25)</f>
        <v>-9.4737777777777694</v>
      </c>
      <c r="D25">
        <f t="shared" si="1"/>
        <v>91.125833333333333</v>
      </c>
      <c r="E25" t="b">
        <f t="shared" si="2"/>
        <v>1</v>
      </c>
      <c r="F25">
        <f>IF(E25,A25*Sheet1!$C$2,F24)</f>
        <v>887.41666666666674</v>
      </c>
      <c r="G25" s="29">
        <f t="shared" si="0"/>
        <v>887.41666666666674</v>
      </c>
    </row>
    <row r="26" spans="1:7" x14ac:dyDescent="0.25">
      <c r="A26">
        <v>24</v>
      </c>
      <c r="B26">
        <f>B$2-Sheet1!$C$5*Sheet2!A26</f>
        <v>90.74</v>
      </c>
      <c r="C26">
        <f>C$101-Sheet1!$C$4*(A$101-A26)</f>
        <v>-8.0333333333333314</v>
      </c>
      <c r="D26">
        <f t="shared" si="1"/>
        <v>90.74</v>
      </c>
      <c r="E26" t="b">
        <f t="shared" si="2"/>
        <v>1</v>
      </c>
      <c r="F26">
        <f>IF(E26,A26*Sheet1!$C$2,F25)</f>
        <v>926</v>
      </c>
      <c r="G26" s="29">
        <f t="shared" si="0"/>
        <v>926</v>
      </c>
    </row>
    <row r="27" spans="1:7" x14ac:dyDescent="0.25">
      <c r="A27">
        <v>25</v>
      </c>
      <c r="B27">
        <f>B$2-Sheet1!$C$5*Sheet2!A27</f>
        <v>90.354166666666671</v>
      </c>
      <c r="C27">
        <f>C$101-Sheet1!$C$4*(A$101-A27)</f>
        <v>-6.5928888888888935</v>
      </c>
      <c r="D27">
        <f t="shared" ref="D27:D90" si="3">IF(B27&gt;C27,B27,C27)</f>
        <v>90.354166666666671</v>
      </c>
      <c r="E27" t="b">
        <f t="shared" ref="E27:E90" si="4">IF(D27=B27,TRUE,FALSE)</f>
        <v>1</v>
      </c>
      <c r="F27">
        <f>IF(E27,A27*Sheet1!$C$2,F26)</f>
        <v>964.58333333333337</v>
      </c>
      <c r="G27" s="29">
        <f t="shared" si="0"/>
        <v>964.58333333333337</v>
      </c>
    </row>
    <row r="28" spans="1:7" x14ac:dyDescent="0.25">
      <c r="A28">
        <v>26</v>
      </c>
      <c r="B28">
        <f>B$2-Sheet1!$C$5*Sheet2!A28</f>
        <v>89.968333333333334</v>
      </c>
      <c r="C28">
        <f>C$101-Sheet1!$C$4*(A$101-A28)</f>
        <v>-5.1524444444444413</v>
      </c>
      <c r="D28">
        <f t="shared" si="3"/>
        <v>89.968333333333334</v>
      </c>
      <c r="E28" t="b">
        <f t="shared" si="4"/>
        <v>1</v>
      </c>
      <c r="F28">
        <f>IF(E28,A28*Sheet1!$C$2,F27)</f>
        <v>1003.1666666666667</v>
      </c>
      <c r="G28" s="29">
        <f t="shared" si="0"/>
        <v>1003.1666666666669</v>
      </c>
    </row>
    <row r="29" spans="1:7" x14ac:dyDescent="0.25">
      <c r="A29">
        <v>27</v>
      </c>
      <c r="B29">
        <f>B$2-Sheet1!$C$5*Sheet2!A29</f>
        <v>89.582499999999996</v>
      </c>
      <c r="C29">
        <f>C$101-Sheet1!$C$4*(A$101-A29)</f>
        <v>-3.7120000000000033</v>
      </c>
      <c r="D29">
        <f t="shared" si="3"/>
        <v>89.582499999999996</v>
      </c>
      <c r="E29" t="b">
        <f t="shared" si="4"/>
        <v>1</v>
      </c>
      <c r="F29">
        <f>IF(E29,A29*Sheet1!$C$2,F28)</f>
        <v>1041.75</v>
      </c>
      <c r="G29" s="29">
        <f t="shared" si="0"/>
        <v>1041.75</v>
      </c>
    </row>
    <row r="30" spans="1:7" x14ac:dyDescent="0.25">
      <c r="A30">
        <v>28</v>
      </c>
      <c r="B30">
        <f>B$2-Sheet1!$C$5*Sheet2!A30</f>
        <v>89.196666666666658</v>
      </c>
      <c r="C30">
        <f>C$101-Sheet1!$C$4*(A$101-A30)</f>
        <v>-2.2715555555555511</v>
      </c>
      <c r="D30">
        <f t="shared" si="3"/>
        <v>89.196666666666658</v>
      </c>
      <c r="E30" t="b">
        <f t="shared" si="4"/>
        <v>1</v>
      </c>
      <c r="F30">
        <f>IF(E30,A30*Sheet1!$C$2,F29)</f>
        <v>1080.3333333333335</v>
      </c>
      <c r="G30" s="29">
        <f t="shared" si="0"/>
        <v>1080.3333333333335</v>
      </c>
    </row>
    <row r="31" spans="1:7" x14ac:dyDescent="0.25">
      <c r="A31">
        <v>29</v>
      </c>
      <c r="B31">
        <f>B$2-Sheet1!$C$5*Sheet2!A31</f>
        <v>88.810833333333335</v>
      </c>
      <c r="C31">
        <f>C$101-Sheet1!$C$4*(A$101-A31)</f>
        <v>-0.83111111111111313</v>
      </c>
      <c r="D31">
        <f t="shared" si="3"/>
        <v>88.810833333333335</v>
      </c>
      <c r="E31" t="b">
        <f t="shared" si="4"/>
        <v>1</v>
      </c>
      <c r="F31">
        <f>IF(E31,A31*Sheet1!$C$2,F30)</f>
        <v>1118.9166666666667</v>
      </c>
      <c r="G31" s="29">
        <f t="shared" si="0"/>
        <v>1118.9166666666667</v>
      </c>
    </row>
    <row r="32" spans="1:7" x14ac:dyDescent="0.25">
      <c r="A32">
        <v>30</v>
      </c>
      <c r="B32">
        <f>B$2-Sheet1!$C$5*Sheet2!A32</f>
        <v>88.424999999999997</v>
      </c>
      <c r="C32">
        <f>C$101-Sheet1!$C$4*(A$101-A32)</f>
        <v>0.60933333333333906</v>
      </c>
      <c r="D32">
        <f t="shared" si="3"/>
        <v>88.424999999999997</v>
      </c>
      <c r="E32" t="b">
        <f t="shared" si="4"/>
        <v>1</v>
      </c>
      <c r="F32">
        <f>IF(E32,A32*Sheet1!$C$2,F31)</f>
        <v>1157.5</v>
      </c>
      <c r="G32" s="29">
        <f t="shared" si="0"/>
        <v>1157.5</v>
      </c>
    </row>
    <row r="33" spans="1:7" x14ac:dyDescent="0.25">
      <c r="A33">
        <v>31</v>
      </c>
      <c r="B33">
        <f>B$2-Sheet1!$C$5*Sheet2!A33</f>
        <v>88.039166666666659</v>
      </c>
      <c r="C33">
        <f>C$101-Sheet1!$C$4*(A$101-A33)</f>
        <v>2.049777777777777</v>
      </c>
      <c r="D33">
        <f t="shared" si="3"/>
        <v>88.039166666666659</v>
      </c>
      <c r="E33" t="b">
        <f t="shared" si="4"/>
        <v>1</v>
      </c>
      <c r="F33">
        <f>IF(E33,A33*Sheet1!$C$2,F32)</f>
        <v>1196.0833333333335</v>
      </c>
      <c r="G33" s="29">
        <f t="shared" si="0"/>
        <v>1196.0833333333335</v>
      </c>
    </row>
    <row r="34" spans="1:7" x14ac:dyDescent="0.25">
      <c r="A34">
        <v>32</v>
      </c>
      <c r="B34">
        <f>B$2-Sheet1!$C$5*Sheet2!A34</f>
        <v>87.653333333333336</v>
      </c>
      <c r="C34">
        <f>C$101-Sheet1!$C$4*(A$101-A34)</f>
        <v>3.4902222222222292</v>
      </c>
      <c r="D34">
        <f t="shared" si="3"/>
        <v>87.653333333333336</v>
      </c>
      <c r="E34" t="b">
        <f t="shared" si="4"/>
        <v>1</v>
      </c>
      <c r="F34">
        <f>IF(E34,A34*Sheet1!$C$2,F33)</f>
        <v>1234.6666666666667</v>
      </c>
      <c r="G34" s="29">
        <f t="shared" si="0"/>
        <v>1234.6666666666667</v>
      </c>
    </row>
    <row r="35" spans="1:7" x14ac:dyDescent="0.25">
      <c r="A35">
        <v>33</v>
      </c>
      <c r="B35">
        <f>B$2-Sheet1!$C$5*Sheet2!A35</f>
        <v>87.267499999999998</v>
      </c>
      <c r="C35">
        <f>C$101-Sheet1!$C$4*(A$101-A35)</f>
        <v>4.9306666666666672</v>
      </c>
      <c r="D35">
        <f t="shared" si="3"/>
        <v>87.267499999999998</v>
      </c>
      <c r="E35" t="b">
        <f t="shared" si="4"/>
        <v>1</v>
      </c>
      <c r="F35">
        <f>IF(E35,A35*Sheet1!$C$2,F34)</f>
        <v>1273.25</v>
      </c>
      <c r="G35" s="29">
        <f t="shared" si="0"/>
        <v>1273.25</v>
      </c>
    </row>
    <row r="36" spans="1:7" x14ac:dyDescent="0.25">
      <c r="A36">
        <v>34</v>
      </c>
      <c r="B36">
        <f>B$2-Sheet1!$C$5*Sheet2!A36</f>
        <v>86.881666666666661</v>
      </c>
      <c r="C36">
        <f>C$101-Sheet1!$C$4*(A$101-A36)</f>
        <v>6.3711111111111194</v>
      </c>
      <c r="D36">
        <f t="shared" si="3"/>
        <v>86.881666666666661</v>
      </c>
      <c r="E36" t="b">
        <f t="shared" si="4"/>
        <v>1</v>
      </c>
      <c r="F36">
        <f>IF(E36,A36*Sheet1!$C$2,F35)</f>
        <v>1311.8333333333335</v>
      </c>
      <c r="G36" s="29">
        <f t="shared" si="0"/>
        <v>1311.8333333333335</v>
      </c>
    </row>
    <row r="37" spans="1:7" x14ac:dyDescent="0.25">
      <c r="A37">
        <v>35</v>
      </c>
      <c r="B37">
        <f>B$2-Sheet1!$C$5*Sheet2!A37</f>
        <v>86.495833333333337</v>
      </c>
      <c r="C37">
        <f>C$101-Sheet1!$C$4*(A$101-A37)</f>
        <v>7.8115555555555574</v>
      </c>
      <c r="D37">
        <f t="shared" si="3"/>
        <v>86.495833333333337</v>
      </c>
      <c r="E37" t="b">
        <f t="shared" si="4"/>
        <v>1</v>
      </c>
      <c r="F37">
        <f>IF(E37,A37*Sheet1!$C$2,F36)</f>
        <v>1350.4166666666667</v>
      </c>
      <c r="G37" s="29">
        <f t="shared" si="0"/>
        <v>1350.4166666666667</v>
      </c>
    </row>
    <row r="38" spans="1:7" x14ac:dyDescent="0.25">
      <c r="A38">
        <v>36</v>
      </c>
      <c r="B38">
        <f>B$2-Sheet1!$C$5*Sheet2!A38</f>
        <v>86.11</v>
      </c>
      <c r="C38">
        <f>C$101-Sheet1!$C$4*(A$101-A38)</f>
        <v>9.2519999999999953</v>
      </c>
      <c r="D38">
        <f t="shared" si="3"/>
        <v>86.11</v>
      </c>
      <c r="E38" t="b">
        <f t="shared" si="4"/>
        <v>1</v>
      </c>
      <c r="F38">
        <f>IF(E38,A38*Sheet1!$C$2,F37)</f>
        <v>1389</v>
      </c>
      <c r="G38" s="29">
        <f t="shared" si="0"/>
        <v>1389</v>
      </c>
    </row>
    <row r="39" spans="1:7" x14ac:dyDescent="0.25">
      <c r="A39">
        <v>37</v>
      </c>
      <c r="B39">
        <f>B$2-Sheet1!$C$5*Sheet2!A39</f>
        <v>85.724166666666662</v>
      </c>
      <c r="C39">
        <f>C$101-Sheet1!$C$4*(A$101-A39)</f>
        <v>10.692444444444448</v>
      </c>
      <c r="D39">
        <f t="shared" si="3"/>
        <v>85.724166666666662</v>
      </c>
      <c r="E39" t="b">
        <f t="shared" si="4"/>
        <v>1</v>
      </c>
      <c r="F39">
        <f>IF(E39,A39*Sheet1!$C$2,F38)</f>
        <v>1427.5833333333335</v>
      </c>
      <c r="G39" s="29">
        <f t="shared" si="0"/>
        <v>1427.5833333333335</v>
      </c>
    </row>
    <row r="40" spans="1:7" x14ac:dyDescent="0.25">
      <c r="A40">
        <v>38</v>
      </c>
      <c r="B40">
        <f>B$2-Sheet1!$C$5*Sheet2!A40</f>
        <v>85.338333333333338</v>
      </c>
      <c r="C40">
        <f>C$101-Sheet1!$C$4*(A$101-A40)</f>
        <v>12.132888888888886</v>
      </c>
      <c r="D40">
        <f t="shared" si="3"/>
        <v>85.338333333333338</v>
      </c>
      <c r="E40" t="b">
        <f t="shared" si="4"/>
        <v>1</v>
      </c>
      <c r="F40">
        <f>IF(E40,A40*Sheet1!$C$2,F39)</f>
        <v>1466.1666666666667</v>
      </c>
      <c r="G40" s="29">
        <f t="shared" si="0"/>
        <v>1466.1666666666667</v>
      </c>
    </row>
    <row r="41" spans="1:7" x14ac:dyDescent="0.25">
      <c r="A41">
        <v>39</v>
      </c>
      <c r="B41">
        <f>B$2-Sheet1!$C$5*Sheet2!A41</f>
        <v>84.952500000000001</v>
      </c>
      <c r="C41">
        <f>C$101-Sheet1!$C$4*(A$101-A41)</f>
        <v>13.573333333333338</v>
      </c>
      <c r="D41">
        <f t="shared" si="3"/>
        <v>84.952500000000001</v>
      </c>
      <c r="E41" t="b">
        <f t="shared" si="4"/>
        <v>1</v>
      </c>
      <c r="F41">
        <f>IF(E41,A41*Sheet1!$C$2,F40)</f>
        <v>1504.75</v>
      </c>
      <c r="G41" s="29">
        <f t="shared" si="0"/>
        <v>1504.75</v>
      </c>
    </row>
    <row r="42" spans="1:7" x14ac:dyDescent="0.25">
      <c r="A42">
        <v>40</v>
      </c>
      <c r="B42">
        <f>B$2-Sheet1!$C$5*Sheet2!A42</f>
        <v>84.566666666666663</v>
      </c>
      <c r="C42">
        <f>C$101-Sheet1!$C$4*(A$101-A42)</f>
        <v>15.013777777777776</v>
      </c>
      <c r="D42">
        <f t="shared" si="3"/>
        <v>84.566666666666663</v>
      </c>
      <c r="E42" t="b">
        <f t="shared" si="4"/>
        <v>1</v>
      </c>
      <c r="F42">
        <f>IF(E42,A42*Sheet1!$C$2,F41)</f>
        <v>1543.3333333333335</v>
      </c>
      <c r="G42" s="29">
        <f t="shared" si="0"/>
        <v>1543.3333333333335</v>
      </c>
    </row>
    <row r="43" spans="1:7" x14ac:dyDescent="0.25">
      <c r="A43">
        <v>41</v>
      </c>
      <c r="B43">
        <f>B$2-Sheet1!$C$5*Sheet2!A43</f>
        <v>84.180833333333339</v>
      </c>
      <c r="C43">
        <f>C$101-Sheet1!$C$4*(A$101-A43)</f>
        <v>16.454222222222228</v>
      </c>
      <c r="D43">
        <f t="shared" si="3"/>
        <v>84.180833333333339</v>
      </c>
      <c r="E43" t="b">
        <f t="shared" si="4"/>
        <v>1</v>
      </c>
      <c r="F43">
        <f>IF(E43,A43*Sheet1!$C$2,F42)</f>
        <v>1581.9166666666667</v>
      </c>
      <c r="G43" s="29">
        <f t="shared" si="0"/>
        <v>1581.9166666666667</v>
      </c>
    </row>
    <row r="44" spans="1:7" x14ac:dyDescent="0.25">
      <c r="A44">
        <v>42</v>
      </c>
      <c r="B44">
        <f>B$2-Sheet1!$C$5*Sheet2!A44</f>
        <v>83.795000000000002</v>
      </c>
      <c r="C44">
        <f>C$101-Sheet1!$C$4*(A$101-A44)</f>
        <v>17.894666666666666</v>
      </c>
      <c r="D44">
        <f t="shared" si="3"/>
        <v>83.795000000000002</v>
      </c>
      <c r="E44" t="b">
        <f t="shared" si="4"/>
        <v>1</v>
      </c>
      <c r="F44">
        <f>IF(E44,A44*Sheet1!$C$2,F43)</f>
        <v>1620.5</v>
      </c>
      <c r="G44" s="29">
        <f t="shared" si="0"/>
        <v>1620.4999999999998</v>
      </c>
    </row>
    <row r="45" spans="1:7" x14ac:dyDescent="0.25">
      <c r="A45">
        <v>43</v>
      </c>
      <c r="B45">
        <f>B$2-Sheet1!$C$5*Sheet2!A45</f>
        <v>83.409166666666664</v>
      </c>
      <c r="C45">
        <f>C$101-Sheet1!$C$4*(A$101-A45)</f>
        <v>19.335111111111118</v>
      </c>
      <c r="D45">
        <f t="shared" si="3"/>
        <v>83.409166666666664</v>
      </c>
      <c r="E45" t="b">
        <f t="shared" si="4"/>
        <v>1</v>
      </c>
      <c r="F45">
        <f>IF(E45,A45*Sheet1!$C$2,F44)</f>
        <v>1659.0833333333335</v>
      </c>
      <c r="G45" s="29">
        <f t="shared" si="0"/>
        <v>1659.0833333333335</v>
      </c>
    </row>
    <row r="46" spans="1:7" x14ac:dyDescent="0.25">
      <c r="A46">
        <v>44</v>
      </c>
      <c r="B46">
        <f>B$2-Sheet1!$C$5*Sheet2!A46</f>
        <v>83.023333333333341</v>
      </c>
      <c r="C46">
        <f>C$101-Sheet1!$C$4*(A$101-A46)</f>
        <v>20.775555555555556</v>
      </c>
      <c r="D46">
        <f t="shared" si="3"/>
        <v>83.023333333333341</v>
      </c>
      <c r="E46" t="b">
        <f t="shared" si="4"/>
        <v>1</v>
      </c>
      <c r="F46">
        <f>IF(E46,A46*Sheet1!$C$2,F45)</f>
        <v>1697.6666666666667</v>
      </c>
      <c r="G46" s="29">
        <f t="shared" si="0"/>
        <v>1697.6666666666667</v>
      </c>
    </row>
    <row r="47" spans="1:7" x14ac:dyDescent="0.25">
      <c r="A47">
        <v>45</v>
      </c>
      <c r="B47">
        <f>B$2-Sheet1!$C$5*Sheet2!A47</f>
        <v>82.637500000000003</v>
      </c>
      <c r="C47">
        <f>C$101-Sheet1!$C$4*(A$101-A47)</f>
        <v>22.216000000000008</v>
      </c>
      <c r="D47">
        <f t="shared" si="3"/>
        <v>82.637500000000003</v>
      </c>
      <c r="E47" t="b">
        <f t="shared" si="4"/>
        <v>1</v>
      </c>
      <c r="F47">
        <f>IF(E47,A47*Sheet1!$C$2,F46)</f>
        <v>1736.25</v>
      </c>
      <c r="G47" s="29">
        <f t="shared" si="0"/>
        <v>1736.25</v>
      </c>
    </row>
    <row r="48" spans="1:7" x14ac:dyDescent="0.25">
      <c r="A48">
        <v>46</v>
      </c>
      <c r="B48">
        <f>B$2-Sheet1!$C$5*Sheet2!A48</f>
        <v>82.251666666666665</v>
      </c>
      <c r="C48">
        <f>C$101-Sheet1!$C$4*(A$101-A48)</f>
        <v>23.656444444444446</v>
      </c>
      <c r="D48">
        <f t="shared" si="3"/>
        <v>82.251666666666665</v>
      </c>
      <c r="E48" t="b">
        <f t="shared" si="4"/>
        <v>1</v>
      </c>
      <c r="F48">
        <f>IF(E48,A48*Sheet1!$C$2,F47)</f>
        <v>1774.8333333333335</v>
      </c>
      <c r="G48" s="29">
        <f t="shared" si="0"/>
        <v>1774.8333333333335</v>
      </c>
    </row>
    <row r="49" spans="1:7" x14ac:dyDescent="0.25">
      <c r="A49">
        <v>47</v>
      </c>
      <c r="B49">
        <f>B$2-Sheet1!$C$5*Sheet2!A49</f>
        <v>81.865833333333327</v>
      </c>
      <c r="C49">
        <f>C$101-Sheet1!$C$4*(A$101-A49)</f>
        <v>25.096888888888884</v>
      </c>
      <c r="D49">
        <f t="shared" si="3"/>
        <v>81.865833333333327</v>
      </c>
      <c r="E49" t="b">
        <f t="shared" si="4"/>
        <v>1</v>
      </c>
      <c r="F49">
        <f>IF(E49,A49*Sheet1!$C$2,F48)</f>
        <v>1813.4166666666667</v>
      </c>
      <c r="G49" s="29">
        <f t="shared" si="0"/>
        <v>1813.416666666667</v>
      </c>
    </row>
    <row r="50" spans="1:7" x14ac:dyDescent="0.25">
      <c r="A50">
        <v>48</v>
      </c>
      <c r="B50">
        <f>B$2-Sheet1!$C$5*Sheet2!A50</f>
        <v>81.47999999999999</v>
      </c>
      <c r="C50">
        <f>C$101-Sheet1!$C$4*(A$101-A50)</f>
        <v>26.537333333333336</v>
      </c>
      <c r="D50">
        <f t="shared" si="3"/>
        <v>81.47999999999999</v>
      </c>
      <c r="E50" t="b">
        <f t="shared" si="4"/>
        <v>1</v>
      </c>
      <c r="F50">
        <f>IF(E50,A50*Sheet1!$C$2,F49)</f>
        <v>1852</v>
      </c>
      <c r="G50" s="29">
        <f t="shared" si="0"/>
        <v>1852</v>
      </c>
    </row>
    <row r="51" spans="1:7" x14ac:dyDescent="0.25">
      <c r="A51">
        <v>49</v>
      </c>
      <c r="B51">
        <f>B$2-Sheet1!$C$5*Sheet2!A51</f>
        <v>81.094166666666666</v>
      </c>
      <c r="C51">
        <f>C$101-Sheet1!$C$4*(A$101-A51)</f>
        <v>27.977777777777774</v>
      </c>
      <c r="D51">
        <f t="shared" si="3"/>
        <v>81.094166666666666</v>
      </c>
      <c r="E51" t="b">
        <f t="shared" si="4"/>
        <v>1</v>
      </c>
      <c r="F51">
        <f>IF(E51,A51*Sheet1!$C$2,F50)</f>
        <v>1890.5833333333335</v>
      </c>
      <c r="G51" s="29">
        <f t="shared" si="0"/>
        <v>1890.5833333333335</v>
      </c>
    </row>
    <row r="52" spans="1:7" x14ac:dyDescent="0.25">
      <c r="A52">
        <v>50</v>
      </c>
      <c r="B52">
        <f>B$2-Sheet1!$C$5*Sheet2!A52</f>
        <v>80.708333333333329</v>
      </c>
      <c r="C52">
        <f>C$101-Sheet1!$C$4*(A$101-A52)</f>
        <v>29.418222222222226</v>
      </c>
      <c r="D52">
        <f t="shared" si="3"/>
        <v>80.708333333333329</v>
      </c>
      <c r="E52" t="b">
        <f t="shared" si="4"/>
        <v>1</v>
      </c>
      <c r="F52">
        <f>IF(E52,A52*Sheet1!$C$2,F51)</f>
        <v>1929.1666666666667</v>
      </c>
      <c r="G52" s="29">
        <f t="shared" si="0"/>
        <v>1929.1666666666667</v>
      </c>
    </row>
    <row r="53" spans="1:7" x14ac:dyDescent="0.25">
      <c r="A53">
        <v>51</v>
      </c>
      <c r="B53">
        <f>B$2-Sheet1!$C$5*Sheet2!A53</f>
        <v>80.322499999999991</v>
      </c>
      <c r="C53">
        <f>C$101-Sheet1!$C$4*(A$101-A53)</f>
        <v>30.858666666666664</v>
      </c>
      <c r="D53">
        <f t="shared" si="3"/>
        <v>80.322499999999991</v>
      </c>
      <c r="E53" t="b">
        <f t="shared" si="4"/>
        <v>1</v>
      </c>
      <c r="F53">
        <f>IF(E53,A53*Sheet1!$C$2,F52)</f>
        <v>1967.7500000000002</v>
      </c>
      <c r="G53" s="29">
        <f t="shared" si="0"/>
        <v>1967.7500000000002</v>
      </c>
    </row>
    <row r="54" spans="1:7" x14ac:dyDescent="0.25">
      <c r="A54">
        <v>52</v>
      </c>
      <c r="B54">
        <f>B$2-Sheet1!$C$5*Sheet2!A54</f>
        <v>79.936666666666667</v>
      </c>
      <c r="C54">
        <f>C$101-Sheet1!$C$4*(A$101-A54)</f>
        <v>32.299111111111117</v>
      </c>
      <c r="D54">
        <f t="shared" si="3"/>
        <v>79.936666666666667</v>
      </c>
      <c r="E54" t="b">
        <f t="shared" si="4"/>
        <v>1</v>
      </c>
      <c r="F54">
        <f>IF(E54,A54*Sheet1!$C$2,F53)</f>
        <v>2006.3333333333335</v>
      </c>
      <c r="G54" s="29">
        <f t="shared" si="0"/>
        <v>2006.3333333333337</v>
      </c>
    </row>
    <row r="55" spans="1:7" x14ac:dyDescent="0.25">
      <c r="A55">
        <v>53</v>
      </c>
      <c r="B55">
        <f>B$2-Sheet1!$C$5*Sheet2!A55</f>
        <v>79.55083333333333</v>
      </c>
      <c r="C55">
        <f>C$101-Sheet1!$C$4*(A$101-A55)</f>
        <v>33.739555555555555</v>
      </c>
      <c r="D55">
        <f t="shared" si="3"/>
        <v>79.55083333333333</v>
      </c>
      <c r="E55" t="b">
        <f t="shared" si="4"/>
        <v>1</v>
      </c>
      <c r="F55">
        <f>IF(E55,A55*Sheet1!$C$2,F54)</f>
        <v>2044.9166666666667</v>
      </c>
      <c r="G55" s="29">
        <f t="shared" si="0"/>
        <v>2044.9166666666667</v>
      </c>
    </row>
    <row r="56" spans="1:7" x14ac:dyDescent="0.25">
      <c r="A56">
        <v>54</v>
      </c>
      <c r="B56">
        <f>B$2-Sheet1!$C$5*Sheet2!A56</f>
        <v>79.164999999999992</v>
      </c>
      <c r="C56">
        <f>C$101-Sheet1!$C$4*(A$101-A56)</f>
        <v>35.180000000000007</v>
      </c>
      <c r="D56">
        <f t="shared" si="3"/>
        <v>79.164999999999992</v>
      </c>
      <c r="E56" t="b">
        <f t="shared" si="4"/>
        <v>1</v>
      </c>
      <c r="F56">
        <f>IF(E56,A56*Sheet1!$C$2,F55)</f>
        <v>2083.5</v>
      </c>
      <c r="G56" s="29">
        <f t="shared" si="0"/>
        <v>2083.5</v>
      </c>
    </row>
    <row r="57" spans="1:7" x14ac:dyDescent="0.25">
      <c r="A57">
        <v>55</v>
      </c>
      <c r="B57">
        <f>B$2-Sheet1!$C$5*Sheet2!A57</f>
        <v>78.779166666666669</v>
      </c>
      <c r="C57">
        <f>C$101-Sheet1!$C$4*(A$101-A57)</f>
        <v>36.620444444444445</v>
      </c>
      <c r="D57">
        <f t="shared" si="3"/>
        <v>78.779166666666669</v>
      </c>
      <c r="E57" t="b">
        <f t="shared" si="4"/>
        <v>1</v>
      </c>
      <c r="F57">
        <f>IF(E57,A57*Sheet1!$C$2,F56)</f>
        <v>2122.0833333333335</v>
      </c>
      <c r="G57" s="29">
        <f t="shared" si="0"/>
        <v>2122.0833333333335</v>
      </c>
    </row>
    <row r="58" spans="1:7" x14ac:dyDescent="0.25">
      <c r="A58">
        <v>56</v>
      </c>
      <c r="B58">
        <f>B$2-Sheet1!$C$5*Sheet2!A58</f>
        <v>78.393333333333331</v>
      </c>
      <c r="C58">
        <f>C$101-Sheet1!$C$4*(A$101-A58)</f>
        <v>38.06088888888889</v>
      </c>
      <c r="D58">
        <f t="shared" si="3"/>
        <v>78.393333333333331</v>
      </c>
      <c r="E58" t="b">
        <f t="shared" si="4"/>
        <v>1</v>
      </c>
      <c r="F58">
        <f>IF(E58,A58*Sheet1!$C$2,F57)</f>
        <v>2160.666666666667</v>
      </c>
      <c r="G58" s="29">
        <f t="shared" si="0"/>
        <v>2160.666666666667</v>
      </c>
    </row>
    <row r="59" spans="1:7" x14ac:dyDescent="0.25">
      <c r="A59">
        <v>57</v>
      </c>
      <c r="B59">
        <f>B$2-Sheet1!$C$5*Sheet2!A59</f>
        <v>78.007499999999993</v>
      </c>
      <c r="C59">
        <f>C$101-Sheet1!$C$4*(A$101-A59)</f>
        <v>39.501333333333335</v>
      </c>
      <c r="D59">
        <f t="shared" si="3"/>
        <v>78.007499999999993</v>
      </c>
      <c r="E59" t="b">
        <f t="shared" si="4"/>
        <v>1</v>
      </c>
      <c r="F59">
        <f>IF(E59,A59*Sheet1!$C$2,F58)</f>
        <v>2199.25</v>
      </c>
      <c r="G59" s="29">
        <f t="shared" si="0"/>
        <v>2199.25</v>
      </c>
    </row>
    <row r="60" spans="1:7" x14ac:dyDescent="0.25">
      <c r="A60">
        <v>58</v>
      </c>
      <c r="B60">
        <f>B$2-Sheet1!$C$5*Sheet2!A60</f>
        <v>77.62166666666667</v>
      </c>
      <c r="C60">
        <f>C$101-Sheet1!$C$4*(A$101-A60)</f>
        <v>40.94177777777778</v>
      </c>
      <c r="D60">
        <f t="shared" si="3"/>
        <v>77.62166666666667</v>
      </c>
      <c r="E60" t="b">
        <f t="shared" si="4"/>
        <v>1</v>
      </c>
      <c r="F60">
        <f>IF(E60,A60*Sheet1!$C$2,F59)</f>
        <v>2237.8333333333335</v>
      </c>
      <c r="G60" s="29">
        <f t="shared" si="0"/>
        <v>2237.8333333333335</v>
      </c>
    </row>
    <row r="61" spans="1:7" x14ac:dyDescent="0.25">
      <c r="A61">
        <v>59</v>
      </c>
      <c r="B61">
        <f>B$2-Sheet1!$C$5*Sheet2!A61</f>
        <v>77.235833333333332</v>
      </c>
      <c r="C61">
        <f>C$101-Sheet1!$C$4*(A$101-A61)</f>
        <v>42.382222222222225</v>
      </c>
      <c r="D61">
        <f t="shared" si="3"/>
        <v>77.235833333333332</v>
      </c>
      <c r="E61" t="b">
        <f t="shared" si="4"/>
        <v>1</v>
      </c>
      <c r="F61">
        <f>IF(E61,A61*Sheet1!$C$2,F60)</f>
        <v>2276.416666666667</v>
      </c>
      <c r="G61" s="29">
        <f t="shared" si="0"/>
        <v>2276.416666666667</v>
      </c>
    </row>
    <row r="62" spans="1:7" x14ac:dyDescent="0.25">
      <c r="A62">
        <v>60</v>
      </c>
      <c r="B62">
        <f>B$2-Sheet1!$C$5*Sheet2!A62</f>
        <v>76.849999999999994</v>
      </c>
      <c r="C62">
        <f>C$101-Sheet1!$C$4*(A$101-A62)</f>
        <v>43.82266666666667</v>
      </c>
      <c r="D62">
        <f t="shared" si="3"/>
        <v>76.849999999999994</v>
      </c>
      <c r="E62" t="b">
        <f t="shared" si="4"/>
        <v>1</v>
      </c>
      <c r="F62">
        <f>IF(E62,A62*Sheet1!$C$2,F61)</f>
        <v>2315</v>
      </c>
      <c r="G62" s="29">
        <f t="shared" si="0"/>
        <v>2315</v>
      </c>
    </row>
    <row r="63" spans="1:7" x14ac:dyDescent="0.25">
      <c r="A63">
        <v>61</v>
      </c>
      <c r="B63">
        <f>B$2-Sheet1!$C$5*Sheet2!A63</f>
        <v>76.464166666666671</v>
      </c>
      <c r="C63">
        <f>C$101-Sheet1!$C$4*(A$101-A63)</f>
        <v>45.263111111111115</v>
      </c>
      <c r="D63">
        <f t="shared" si="3"/>
        <v>76.464166666666671</v>
      </c>
      <c r="E63" t="b">
        <f t="shared" si="4"/>
        <v>1</v>
      </c>
      <c r="F63">
        <f>IF(E63,A63*Sheet1!$C$2,F62)</f>
        <v>2353.5833333333335</v>
      </c>
      <c r="G63" s="29">
        <f t="shared" si="0"/>
        <v>2353.5833333333335</v>
      </c>
    </row>
    <row r="64" spans="1:7" x14ac:dyDescent="0.25">
      <c r="A64">
        <v>62</v>
      </c>
      <c r="B64">
        <f>B$2-Sheet1!$C$5*Sheet2!A64</f>
        <v>76.078333333333333</v>
      </c>
      <c r="C64">
        <f>C$101-Sheet1!$C$4*(A$101-A64)</f>
        <v>46.703555555555553</v>
      </c>
      <c r="D64">
        <f t="shared" si="3"/>
        <v>76.078333333333333</v>
      </c>
      <c r="E64" t="b">
        <f t="shared" si="4"/>
        <v>1</v>
      </c>
      <c r="F64">
        <f>IF(E64,A64*Sheet1!$C$2,F63)</f>
        <v>2392.166666666667</v>
      </c>
      <c r="G64" s="29">
        <f t="shared" si="0"/>
        <v>2392.166666666667</v>
      </c>
    </row>
    <row r="65" spans="1:7" x14ac:dyDescent="0.25">
      <c r="A65">
        <v>63</v>
      </c>
      <c r="B65">
        <f>B$2-Sheet1!$C$5*Sheet2!A65</f>
        <v>75.692499999999995</v>
      </c>
      <c r="C65">
        <f>C$101-Sheet1!$C$4*(A$101-A65)</f>
        <v>48.143999999999998</v>
      </c>
      <c r="D65">
        <f t="shared" si="3"/>
        <v>75.692499999999995</v>
      </c>
      <c r="E65" t="b">
        <f t="shared" si="4"/>
        <v>1</v>
      </c>
      <c r="F65">
        <f>IF(E65,A65*Sheet1!$C$2,F64)</f>
        <v>2430.75</v>
      </c>
      <c r="G65" s="29">
        <f t="shared" si="0"/>
        <v>2430.75</v>
      </c>
    </row>
    <row r="66" spans="1:7" x14ac:dyDescent="0.25">
      <c r="A66">
        <v>64</v>
      </c>
      <c r="B66">
        <f>B$2-Sheet1!$C$5*Sheet2!A66</f>
        <v>75.306666666666672</v>
      </c>
      <c r="C66">
        <f>C$101-Sheet1!$C$4*(A$101-A66)</f>
        <v>49.584444444444443</v>
      </c>
      <c r="D66">
        <f t="shared" si="3"/>
        <v>75.306666666666672</v>
      </c>
      <c r="E66" t="b">
        <f t="shared" si="4"/>
        <v>1</v>
      </c>
      <c r="F66">
        <f>IF(E66,A66*Sheet1!$C$2,F65)</f>
        <v>2469.3333333333335</v>
      </c>
      <c r="G66" s="29">
        <f t="shared" ref="G66:G100" si="5">F66/G$103*100</f>
        <v>2469.3333333333335</v>
      </c>
    </row>
    <row r="67" spans="1:7" x14ac:dyDescent="0.25">
      <c r="A67">
        <v>65</v>
      </c>
      <c r="B67">
        <f>B$2-Sheet1!$C$5*Sheet2!A67</f>
        <v>74.920833333333334</v>
      </c>
      <c r="C67">
        <f>C$101-Sheet1!$C$4*(A$101-A67)</f>
        <v>51.024888888888889</v>
      </c>
      <c r="D67">
        <f t="shared" si="3"/>
        <v>74.920833333333334</v>
      </c>
      <c r="E67" t="b">
        <f t="shared" si="4"/>
        <v>1</v>
      </c>
      <c r="F67">
        <f>IF(E67,A67*Sheet1!$C$2,F66)</f>
        <v>2507.916666666667</v>
      </c>
      <c r="G67" s="29">
        <f t="shared" si="5"/>
        <v>2507.916666666667</v>
      </c>
    </row>
    <row r="68" spans="1:7" x14ac:dyDescent="0.25">
      <c r="A68">
        <v>66</v>
      </c>
      <c r="B68">
        <f>B$2-Sheet1!$C$5*Sheet2!A68</f>
        <v>74.534999999999997</v>
      </c>
      <c r="C68">
        <f>C$101-Sheet1!$C$4*(A$101-A68)</f>
        <v>52.465333333333334</v>
      </c>
      <c r="D68">
        <f t="shared" si="3"/>
        <v>74.534999999999997</v>
      </c>
      <c r="E68" t="b">
        <f t="shared" si="4"/>
        <v>1</v>
      </c>
      <c r="F68">
        <f>IF(E68,A68*Sheet1!$C$2,F67)</f>
        <v>2546.5</v>
      </c>
      <c r="G68" s="29">
        <f t="shared" si="5"/>
        <v>2546.5</v>
      </c>
    </row>
    <row r="69" spans="1:7" x14ac:dyDescent="0.25">
      <c r="A69">
        <v>67</v>
      </c>
      <c r="B69">
        <f>B$2-Sheet1!$C$5*Sheet2!A69</f>
        <v>74.149166666666673</v>
      </c>
      <c r="C69">
        <f>C$101-Sheet1!$C$4*(A$101-A69)</f>
        <v>53.905777777777779</v>
      </c>
      <c r="D69">
        <f t="shared" si="3"/>
        <v>74.149166666666673</v>
      </c>
      <c r="E69" t="b">
        <f t="shared" si="4"/>
        <v>1</v>
      </c>
      <c r="F69">
        <f>IF(E69,A69*Sheet1!$C$2,F68)</f>
        <v>2585.0833333333335</v>
      </c>
      <c r="G69" s="29">
        <f t="shared" si="5"/>
        <v>2585.0833333333335</v>
      </c>
    </row>
    <row r="70" spans="1:7" x14ac:dyDescent="0.25">
      <c r="A70">
        <v>68</v>
      </c>
      <c r="B70">
        <f>B$2-Sheet1!$C$5*Sheet2!A70</f>
        <v>73.763333333333335</v>
      </c>
      <c r="C70">
        <f>C$101-Sheet1!$C$4*(A$101-A70)</f>
        <v>55.346222222222224</v>
      </c>
      <c r="D70">
        <f t="shared" si="3"/>
        <v>73.763333333333335</v>
      </c>
      <c r="E70" t="b">
        <f t="shared" si="4"/>
        <v>1</v>
      </c>
      <c r="F70">
        <f>IF(E70,A70*Sheet1!$C$2,F69)</f>
        <v>2623.666666666667</v>
      </c>
      <c r="G70" s="29">
        <f t="shared" si="5"/>
        <v>2623.666666666667</v>
      </c>
    </row>
    <row r="71" spans="1:7" x14ac:dyDescent="0.25">
      <c r="A71">
        <v>69</v>
      </c>
      <c r="B71">
        <f>B$2-Sheet1!$C$5*Sheet2!A71</f>
        <v>73.377499999999998</v>
      </c>
      <c r="C71">
        <f>C$101-Sheet1!$C$4*(A$101-A71)</f>
        <v>56.786666666666669</v>
      </c>
      <c r="D71">
        <f t="shared" si="3"/>
        <v>73.377499999999998</v>
      </c>
      <c r="E71" t="b">
        <f t="shared" si="4"/>
        <v>1</v>
      </c>
      <c r="F71">
        <f>IF(E71,A71*Sheet1!$C$2,F70)</f>
        <v>2662.25</v>
      </c>
      <c r="G71" s="29">
        <f t="shared" si="5"/>
        <v>2662.25</v>
      </c>
    </row>
    <row r="72" spans="1:7" x14ac:dyDescent="0.25">
      <c r="A72">
        <v>70</v>
      </c>
      <c r="B72">
        <f>B$2-Sheet1!$C$5*Sheet2!A72</f>
        <v>72.99166666666666</v>
      </c>
      <c r="C72">
        <f>C$101-Sheet1!$C$4*(A$101-A72)</f>
        <v>58.227111111111114</v>
      </c>
      <c r="D72">
        <f t="shared" si="3"/>
        <v>72.99166666666666</v>
      </c>
      <c r="E72" t="b">
        <f t="shared" si="4"/>
        <v>1</v>
      </c>
      <c r="F72">
        <f>IF(E72,A72*Sheet1!$C$2,F71)</f>
        <v>2700.8333333333335</v>
      </c>
      <c r="G72" s="29">
        <f t="shared" si="5"/>
        <v>2700.8333333333335</v>
      </c>
    </row>
    <row r="73" spans="1:7" x14ac:dyDescent="0.25">
      <c r="A73">
        <v>71</v>
      </c>
      <c r="B73">
        <f>B$2-Sheet1!$C$5*Sheet2!A73</f>
        <v>72.605833333333337</v>
      </c>
      <c r="C73">
        <f>C$101-Sheet1!$C$4*(A$101-A73)</f>
        <v>59.667555555555559</v>
      </c>
      <c r="D73">
        <f t="shared" si="3"/>
        <v>72.605833333333337</v>
      </c>
      <c r="E73" t="b">
        <f t="shared" si="4"/>
        <v>1</v>
      </c>
      <c r="F73">
        <f>IF(E73,A73*Sheet1!$C$2,F72)</f>
        <v>2739.416666666667</v>
      </c>
      <c r="G73" s="29">
        <f t="shared" si="5"/>
        <v>2739.416666666667</v>
      </c>
    </row>
    <row r="74" spans="1:7" x14ac:dyDescent="0.25">
      <c r="A74">
        <v>72</v>
      </c>
      <c r="B74">
        <f>B$2-Sheet1!$C$5*Sheet2!A74</f>
        <v>72.22</v>
      </c>
      <c r="C74">
        <f>C$101-Sheet1!$C$4*(A$101-A74)</f>
        <v>61.108000000000004</v>
      </c>
      <c r="D74">
        <f t="shared" si="3"/>
        <v>72.22</v>
      </c>
      <c r="E74" t="b">
        <f t="shared" si="4"/>
        <v>1</v>
      </c>
      <c r="F74">
        <f>IF(E74,A74*Sheet1!$C$2,F73)</f>
        <v>2778</v>
      </c>
      <c r="G74" s="29">
        <f t="shared" si="5"/>
        <v>2778</v>
      </c>
    </row>
    <row r="75" spans="1:7" x14ac:dyDescent="0.25">
      <c r="A75">
        <v>73</v>
      </c>
      <c r="B75">
        <f>B$2-Sheet1!$C$5*Sheet2!A75</f>
        <v>71.834166666666661</v>
      </c>
      <c r="C75">
        <f>C$101-Sheet1!$C$4*(A$101-A75)</f>
        <v>62.548444444444442</v>
      </c>
      <c r="D75">
        <f t="shared" si="3"/>
        <v>71.834166666666661</v>
      </c>
      <c r="E75" t="b">
        <f t="shared" si="4"/>
        <v>1</v>
      </c>
      <c r="F75">
        <f>IF(E75,A75*Sheet1!$C$2,F74)</f>
        <v>2816.5833333333335</v>
      </c>
      <c r="G75" s="29">
        <f t="shared" si="5"/>
        <v>2816.5833333333335</v>
      </c>
    </row>
    <row r="76" spans="1:7" x14ac:dyDescent="0.25">
      <c r="A76">
        <v>74</v>
      </c>
      <c r="B76">
        <f>B$2-Sheet1!$C$5*Sheet2!A76</f>
        <v>71.448333333333323</v>
      </c>
      <c r="C76">
        <f>C$101-Sheet1!$C$4*(A$101-A76)</f>
        <v>63.988888888888887</v>
      </c>
      <c r="D76">
        <f t="shared" si="3"/>
        <v>71.448333333333323</v>
      </c>
      <c r="E76" t="b">
        <f t="shared" si="4"/>
        <v>1</v>
      </c>
      <c r="F76">
        <f>IF(E76,A76*Sheet1!$C$2,F75)</f>
        <v>2855.166666666667</v>
      </c>
      <c r="G76" s="29">
        <f t="shared" si="5"/>
        <v>2855.166666666667</v>
      </c>
    </row>
    <row r="77" spans="1:7" x14ac:dyDescent="0.25">
      <c r="A77">
        <v>75</v>
      </c>
      <c r="B77">
        <f>B$2-Sheet1!$C$5*Sheet2!A77</f>
        <v>71.0625</v>
      </c>
      <c r="C77">
        <f>C$101-Sheet1!$C$4*(A$101-A77)</f>
        <v>65.429333333333332</v>
      </c>
      <c r="D77">
        <f t="shared" si="3"/>
        <v>71.0625</v>
      </c>
      <c r="E77" t="b">
        <f t="shared" si="4"/>
        <v>1</v>
      </c>
      <c r="F77">
        <f>IF(E77,A77*Sheet1!$C$2,F76)</f>
        <v>2893.75</v>
      </c>
      <c r="G77" s="29">
        <f t="shared" si="5"/>
        <v>2893.75</v>
      </c>
    </row>
    <row r="78" spans="1:7" x14ac:dyDescent="0.25">
      <c r="A78">
        <v>76</v>
      </c>
      <c r="B78">
        <f>B$2-Sheet1!$C$5*Sheet2!A78</f>
        <v>70.676666666666662</v>
      </c>
      <c r="C78">
        <f>C$101-Sheet1!$C$4*(A$101-A78)</f>
        <v>66.869777777777784</v>
      </c>
      <c r="D78">
        <f t="shared" si="3"/>
        <v>70.676666666666662</v>
      </c>
      <c r="E78" t="b">
        <f t="shared" si="4"/>
        <v>1</v>
      </c>
      <c r="F78">
        <f>IF(E78,A78*Sheet1!$C$2,F77)</f>
        <v>2932.3333333333335</v>
      </c>
      <c r="G78" s="29">
        <f t="shared" si="5"/>
        <v>2932.3333333333335</v>
      </c>
    </row>
    <row r="79" spans="1:7" x14ac:dyDescent="0.25">
      <c r="A79">
        <v>77</v>
      </c>
      <c r="B79">
        <f>B$2-Sheet1!$C$5*Sheet2!A79</f>
        <v>70.290833333333325</v>
      </c>
      <c r="C79">
        <f>C$101-Sheet1!$C$4*(A$101-A79)</f>
        <v>68.310222222222222</v>
      </c>
      <c r="D79">
        <f t="shared" si="3"/>
        <v>70.290833333333325</v>
      </c>
      <c r="E79" t="b">
        <f t="shared" si="4"/>
        <v>1</v>
      </c>
      <c r="F79">
        <f>IF(E79,A79*Sheet1!$C$2,F78)</f>
        <v>2970.916666666667</v>
      </c>
      <c r="G79" s="29">
        <f t="shared" si="5"/>
        <v>2970.916666666667</v>
      </c>
    </row>
    <row r="80" spans="1:7" x14ac:dyDescent="0.25">
      <c r="A80">
        <v>78</v>
      </c>
      <c r="B80">
        <f>B$2-Sheet1!$C$5*Sheet2!A80</f>
        <v>69.905000000000001</v>
      </c>
      <c r="C80">
        <f>C$101-Sheet1!$C$4*(A$101-A80)</f>
        <v>69.75066666666666</v>
      </c>
      <c r="D80">
        <f t="shared" si="3"/>
        <v>69.905000000000001</v>
      </c>
      <c r="E80" t="b">
        <f t="shared" si="4"/>
        <v>1</v>
      </c>
      <c r="F80">
        <f>IF(E80,A80*Sheet1!$C$2,F79)</f>
        <v>3009.5</v>
      </c>
      <c r="G80" s="29">
        <f t="shared" si="5"/>
        <v>3009.5</v>
      </c>
    </row>
    <row r="81" spans="1:7" x14ac:dyDescent="0.25">
      <c r="A81">
        <v>79</v>
      </c>
      <c r="B81">
        <f>B$2-Sheet1!$C$5*Sheet2!A81</f>
        <v>69.519166666666663</v>
      </c>
      <c r="C81">
        <f>C$101-Sheet1!$C$4*(A$101-A81)</f>
        <v>71.191111111111113</v>
      </c>
      <c r="D81">
        <f t="shared" si="3"/>
        <v>71.191111111111113</v>
      </c>
      <c r="E81" t="b">
        <f t="shared" si="4"/>
        <v>0</v>
      </c>
      <c r="F81">
        <f>IF(E81,A81*Sheet1!$C$2,F80)</f>
        <v>3009.5</v>
      </c>
      <c r="G81" s="29">
        <f t="shared" si="5"/>
        <v>3009.5</v>
      </c>
    </row>
    <row r="82" spans="1:7" x14ac:dyDescent="0.25">
      <c r="A82">
        <v>80</v>
      </c>
      <c r="B82">
        <f>B$2-Sheet1!$C$5*Sheet2!A82</f>
        <v>69.133333333333326</v>
      </c>
      <c r="C82">
        <f>C$101-Sheet1!$C$4*(A$101-A82)</f>
        <v>72.631555555555565</v>
      </c>
      <c r="D82">
        <f t="shared" si="3"/>
        <v>72.631555555555565</v>
      </c>
      <c r="E82" t="b">
        <f t="shared" si="4"/>
        <v>0</v>
      </c>
      <c r="F82">
        <f>IF(E82,A82*Sheet1!$C$2,F81)</f>
        <v>3009.5</v>
      </c>
      <c r="G82" s="29">
        <f t="shared" si="5"/>
        <v>3009.5</v>
      </c>
    </row>
    <row r="83" spans="1:7" x14ac:dyDescent="0.25">
      <c r="A83">
        <v>81</v>
      </c>
      <c r="B83">
        <f>B$2-Sheet1!$C$5*Sheet2!A83</f>
        <v>68.747500000000002</v>
      </c>
      <c r="C83">
        <f>C$101-Sheet1!$C$4*(A$101-A83)</f>
        <v>74.072000000000003</v>
      </c>
      <c r="D83">
        <f t="shared" si="3"/>
        <v>74.072000000000003</v>
      </c>
      <c r="E83" t="b">
        <f t="shared" si="4"/>
        <v>0</v>
      </c>
      <c r="F83">
        <f>IF(E83,A83*Sheet1!$C$2,F82)</f>
        <v>3009.5</v>
      </c>
      <c r="G83" s="29">
        <f t="shared" si="5"/>
        <v>3009.5</v>
      </c>
    </row>
    <row r="84" spans="1:7" x14ac:dyDescent="0.25">
      <c r="A84">
        <v>82</v>
      </c>
      <c r="B84">
        <f>B$2-Sheet1!$C$5*Sheet2!A84</f>
        <v>68.361666666666665</v>
      </c>
      <c r="C84">
        <f>C$101-Sheet1!$C$4*(A$101-A84)</f>
        <v>75.512444444444441</v>
      </c>
      <c r="D84">
        <f t="shared" si="3"/>
        <v>75.512444444444441</v>
      </c>
      <c r="E84" t="b">
        <f t="shared" si="4"/>
        <v>0</v>
      </c>
      <c r="F84">
        <f>IF(E84,A84*Sheet1!$C$2,F83)</f>
        <v>3009.5</v>
      </c>
      <c r="G84" s="29">
        <f t="shared" si="5"/>
        <v>3009.5</v>
      </c>
    </row>
    <row r="85" spans="1:7" x14ac:dyDescent="0.25">
      <c r="A85">
        <v>83</v>
      </c>
      <c r="B85">
        <f>B$2-Sheet1!$C$5*Sheet2!A85</f>
        <v>67.975833333333327</v>
      </c>
      <c r="C85">
        <f>C$101-Sheet1!$C$4*(A$101-A85)</f>
        <v>76.952888888888893</v>
      </c>
      <c r="D85">
        <f t="shared" si="3"/>
        <v>76.952888888888893</v>
      </c>
      <c r="E85" t="b">
        <f t="shared" si="4"/>
        <v>0</v>
      </c>
      <c r="F85">
        <f>IF(E85,A85*Sheet1!$C$2,F84)</f>
        <v>3009.5</v>
      </c>
      <c r="G85" s="29">
        <f t="shared" si="5"/>
        <v>3009.5</v>
      </c>
    </row>
    <row r="86" spans="1:7" x14ac:dyDescent="0.25">
      <c r="A86">
        <v>84</v>
      </c>
      <c r="B86">
        <f>B$2-Sheet1!$C$5*Sheet2!A86</f>
        <v>67.59</v>
      </c>
      <c r="C86">
        <f>C$101-Sheet1!$C$4*(A$101-A86)</f>
        <v>78.393333333333331</v>
      </c>
      <c r="D86">
        <f t="shared" si="3"/>
        <v>78.393333333333331</v>
      </c>
      <c r="E86" t="b">
        <f t="shared" si="4"/>
        <v>0</v>
      </c>
      <c r="F86">
        <f>IF(E86,A86*Sheet1!$C$2,F85)</f>
        <v>3009.5</v>
      </c>
      <c r="G86" s="29">
        <f t="shared" si="5"/>
        <v>3009.5</v>
      </c>
    </row>
    <row r="87" spans="1:7" x14ac:dyDescent="0.25">
      <c r="A87">
        <v>85</v>
      </c>
      <c r="B87">
        <f>B$2-Sheet1!$C$5*Sheet2!A87</f>
        <v>67.204166666666666</v>
      </c>
      <c r="C87">
        <f>C$101-Sheet1!$C$4*(A$101-A87)</f>
        <v>79.833777777777783</v>
      </c>
      <c r="D87">
        <f t="shared" si="3"/>
        <v>79.833777777777783</v>
      </c>
      <c r="E87" t="b">
        <f t="shared" si="4"/>
        <v>0</v>
      </c>
      <c r="F87">
        <f>IF(E87,A87*Sheet1!$C$2,F86)</f>
        <v>3009.5</v>
      </c>
      <c r="G87" s="29">
        <f t="shared" si="5"/>
        <v>3009.5</v>
      </c>
    </row>
    <row r="88" spans="1:7" x14ac:dyDescent="0.25">
      <c r="A88">
        <v>86</v>
      </c>
      <c r="B88">
        <f>B$2-Sheet1!$C$5*Sheet2!A88</f>
        <v>66.818333333333328</v>
      </c>
      <c r="C88">
        <f>C$101-Sheet1!$C$4*(A$101-A88)</f>
        <v>81.274222222222221</v>
      </c>
      <c r="D88">
        <f t="shared" si="3"/>
        <v>81.274222222222221</v>
      </c>
      <c r="E88" t="b">
        <f t="shared" si="4"/>
        <v>0</v>
      </c>
      <c r="F88">
        <f>IF(E88,A88*Sheet1!$C$2,F87)</f>
        <v>3009.5</v>
      </c>
      <c r="G88" s="29">
        <f t="shared" si="5"/>
        <v>3009.5</v>
      </c>
    </row>
    <row r="89" spans="1:7" x14ac:dyDescent="0.25">
      <c r="A89">
        <v>87</v>
      </c>
      <c r="B89">
        <f>B$2-Sheet1!$C$5*Sheet2!A89</f>
        <v>66.432500000000005</v>
      </c>
      <c r="C89">
        <f>C$101-Sheet1!$C$4*(A$101-A89)</f>
        <v>82.714666666666659</v>
      </c>
      <c r="D89">
        <f t="shared" si="3"/>
        <v>82.714666666666659</v>
      </c>
      <c r="E89" t="b">
        <f t="shared" si="4"/>
        <v>0</v>
      </c>
      <c r="F89">
        <f>IF(E89,A89*Sheet1!$C$2,F88)</f>
        <v>3009.5</v>
      </c>
      <c r="G89" s="29">
        <f t="shared" si="5"/>
        <v>3009.5</v>
      </c>
    </row>
    <row r="90" spans="1:7" x14ac:dyDescent="0.25">
      <c r="A90">
        <v>88</v>
      </c>
      <c r="B90">
        <f>B$2-Sheet1!$C$5*Sheet2!A90</f>
        <v>66.046666666666667</v>
      </c>
      <c r="C90">
        <f>C$101-Sheet1!$C$4*(A$101-A90)</f>
        <v>84.155111111111111</v>
      </c>
      <c r="D90">
        <f t="shared" si="3"/>
        <v>84.155111111111111</v>
      </c>
      <c r="E90" t="b">
        <f t="shared" si="4"/>
        <v>0</v>
      </c>
      <c r="F90">
        <f>IF(E90,A90*Sheet1!$C$2,F89)</f>
        <v>3009.5</v>
      </c>
      <c r="G90" s="29">
        <f t="shared" si="5"/>
        <v>3009.5</v>
      </c>
    </row>
    <row r="91" spans="1:7" x14ac:dyDescent="0.25">
      <c r="A91">
        <v>89</v>
      </c>
      <c r="B91">
        <f>B$2-Sheet1!$C$5*Sheet2!A91</f>
        <v>65.660833333333329</v>
      </c>
      <c r="C91">
        <f>C$101-Sheet1!$C$4*(A$101-A91)</f>
        <v>85.595555555555563</v>
      </c>
      <c r="D91">
        <f t="shared" ref="D91:D101" si="6">IF(B91&gt;C91,B91,C91)</f>
        <v>85.595555555555563</v>
      </c>
      <c r="E91" t="b">
        <f t="shared" ref="E91:E101" si="7">IF(D91=B91,TRUE,FALSE)</f>
        <v>0</v>
      </c>
      <c r="F91">
        <f>IF(E91,A91*Sheet1!$C$2,F90)</f>
        <v>3009.5</v>
      </c>
      <c r="G91" s="29">
        <f t="shared" si="5"/>
        <v>3009.5</v>
      </c>
    </row>
    <row r="92" spans="1:7" x14ac:dyDescent="0.25">
      <c r="A92">
        <v>90</v>
      </c>
      <c r="B92">
        <f>B$2-Sheet1!$C$5*Sheet2!A92</f>
        <v>65.275000000000006</v>
      </c>
      <c r="C92">
        <f>C$101-Sheet1!$C$4*(A$101-A92)</f>
        <v>87.036000000000001</v>
      </c>
      <c r="D92">
        <f t="shared" si="6"/>
        <v>87.036000000000001</v>
      </c>
      <c r="E92" t="b">
        <f t="shared" si="7"/>
        <v>0</v>
      </c>
      <c r="F92">
        <f>IF(E92,A92*Sheet1!$C$2,F91)</f>
        <v>3009.5</v>
      </c>
      <c r="G92" s="29">
        <f t="shared" si="5"/>
        <v>3009.5</v>
      </c>
    </row>
    <row r="93" spans="1:7" x14ac:dyDescent="0.25">
      <c r="A93">
        <v>91</v>
      </c>
      <c r="B93">
        <f>B$2-Sheet1!$C$5*Sheet2!A93</f>
        <v>64.889166666666654</v>
      </c>
      <c r="C93">
        <f>C$101-Sheet1!$C$4*(A$101-A93)</f>
        <v>88.476444444444439</v>
      </c>
      <c r="D93">
        <f t="shared" si="6"/>
        <v>88.476444444444439</v>
      </c>
      <c r="E93" t="b">
        <f t="shared" si="7"/>
        <v>0</v>
      </c>
      <c r="F93">
        <f>IF(E93,A93*Sheet1!$C$2,F92)</f>
        <v>3009.5</v>
      </c>
      <c r="G93" s="29">
        <f t="shared" si="5"/>
        <v>3009.5</v>
      </c>
    </row>
    <row r="94" spans="1:7" x14ac:dyDescent="0.25">
      <c r="A94">
        <v>92</v>
      </c>
      <c r="B94">
        <f>B$2-Sheet1!$C$5*Sheet2!A94</f>
        <v>64.50333333333333</v>
      </c>
      <c r="C94">
        <f>C$101-Sheet1!$C$4*(A$101-A94)</f>
        <v>89.916888888888892</v>
      </c>
      <c r="D94">
        <f t="shared" si="6"/>
        <v>89.916888888888892</v>
      </c>
      <c r="E94" t="b">
        <f t="shared" si="7"/>
        <v>0</v>
      </c>
      <c r="F94">
        <f>IF(E94,A94*Sheet1!$C$2,F93)</f>
        <v>3009.5</v>
      </c>
      <c r="G94" s="29">
        <f t="shared" si="5"/>
        <v>3009.5</v>
      </c>
    </row>
    <row r="95" spans="1:7" x14ac:dyDescent="0.25">
      <c r="A95">
        <v>93</v>
      </c>
      <c r="B95">
        <f>B$2-Sheet1!$C$5*Sheet2!A95</f>
        <v>64.117500000000007</v>
      </c>
      <c r="C95">
        <f>C$101-Sheet1!$C$4*(A$101-A95)</f>
        <v>91.35733333333333</v>
      </c>
      <c r="D95">
        <f t="shared" si="6"/>
        <v>91.35733333333333</v>
      </c>
      <c r="E95" t="b">
        <f t="shared" si="7"/>
        <v>0</v>
      </c>
      <c r="F95">
        <f>IF(E95,A95*Sheet1!$C$2,F94)</f>
        <v>3009.5</v>
      </c>
      <c r="G95" s="29">
        <f t="shared" si="5"/>
        <v>3009.5</v>
      </c>
    </row>
    <row r="96" spans="1:7" x14ac:dyDescent="0.25">
      <c r="A96">
        <v>94</v>
      </c>
      <c r="B96">
        <f>B$2-Sheet1!$C$5*Sheet2!A96</f>
        <v>63.731666666666662</v>
      </c>
      <c r="C96">
        <f>C$101-Sheet1!$C$4*(A$101-A96)</f>
        <v>92.797777777777782</v>
      </c>
      <c r="D96">
        <f t="shared" si="6"/>
        <v>92.797777777777782</v>
      </c>
      <c r="E96" t="b">
        <f t="shared" si="7"/>
        <v>0</v>
      </c>
      <c r="F96">
        <f>IF(E96,A96*Sheet1!$C$2,F95)</f>
        <v>3009.5</v>
      </c>
      <c r="G96" s="29">
        <f t="shared" si="5"/>
        <v>3009.5</v>
      </c>
    </row>
    <row r="97" spans="1:7" x14ac:dyDescent="0.25">
      <c r="A97">
        <v>95</v>
      </c>
      <c r="B97">
        <f>B$2-Sheet1!$C$5*Sheet2!A97</f>
        <v>63.345833333333331</v>
      </c>
      <c r="C97">
        <f>C$101-Sheet1!$C$4*(A$101-A97)</f>
        <v>94.23822222222222</v>
      </c>
      <c r="D97">
        <f t="shared" si="6"/>
        <v>94.23822222222222</v>
      </c>
      <c r="E97" t="b">
        <f t="shared" si="7"/>
        <v>0</v>
      </c>
      <c r="F97">
        <f>IF(E97,A97*Sheet1!$C$2,F96)</f>
        <v>3009.5</v>
      </c>
      <c r="G97" s="29">
        <f t="shared" si="5"/>
        <v>3009.5</v>
      </c>
    </row>
    <row r="98" spans="1:7" x14ac:dyDescent="0.25">
      <c r="A98">
        <v>96</v>
      </c>
      <c r="B98">
        <f>B$2-Sheet1!$C$5*Sheet2!A98</f>
        <v>62.959999999999994</v>
      </c>
      <c r="C98">
        <f>C$101-Sheet1!$C$4*(A$101-A98)</f>
        <v>95.678666666666672</v>
      </c>
      <c r="D98">
        <f t="shared" si="6"/>
        <v>95.678666666666672</v>
      </c>
      <c r="E98" t="b">
        <f t="shared" si="7"/>
        <v>0</v>
      </c>
      <c r="F98">
        <f>IF(E98,A98*Sheet1!$C$2,F97)</f>
        <v>3009.5</v>
      </c>
      <c r="G98" s="29">
        <f t="shared" si="5"/>
        <v>3009.5</v>
      </c>
    </row>
    <row r="99" spans="1:7" x14ac:dyDescent="0.25">
      <c r="A99">
        <v>97</v>
      </c>
      <c r="B99">
        <f>B$2-Sheet1!$C$5*Sheet2!A99</f>
        <v>62.574166666666663</v>
      </c>
      <c r="C99">
        <f>C$101-Sheet1!$C$4*(A$101-A99)</f>
        <v>97.11911111111111</v>
      </c>
      <c r="D99">
        <f t="shared" si="6"/>
        <v>97.11911111111111</v>
      </c>
      <c r="E99" t="b">
        <f t="shared" si="7"/>
        <v>0</v>
      </c>
      <c r="F99">
        <f>IF(E99,A99*Sheet1!$C$2,F98)</f>
        <v>3009.5</v>
      </c>
      <c r="G99" s="29">
        <f t="shared" si="5"/>
        <v>3009.5</v>
      </c>
    </row>
    <row r="100" spans="1:7" x14ac:dyDescent="0.25">
      <c r="A100">
        <v>98</v>
      </c>
      <c r="B100">
        <f>B$2-Sheet1!$C$5*Sheet2!A100</f>
        <v>62.188333333333333</v>
      </c>
      <c r="C100">
        <f>C$101-Sheet1!$C$4*(A$101-A100)</f>
        <v>98.559555555555562</v>
      </c>
      <c r="D100">
        <f t="shared" si="6"/>
        <v>98.559555555555562</v>
      </c>
      <c r="E100" t="b">
        <f t="shared" si="7"/>
        <v>0</v>
      </c>
      <c r="F100">
        <f>IF(E100,A100*Sheet1!$C$2,F99)</f>
        <v>3009.5</v>
      </c>
      <c r="G100" s="29">
        <f t="shared" si="5"/>
        <v>3009.5</v>
      </c>
    </row>
    <row r="101" spans="1:7" x14ac:dyDescent="0.25">
      <c r="A101">
        <v>99</v>
      </c>
      <c r="B101">
        <f>B$2-Sheet1!$C$5*Sheet2!A101</f>
        <v>61.802499999999995</v>
      </c>
      <c r="C101">
        <v>100</v>
      </c>
      <c r="D101">
        <f t="shared" si="6"/>
        <v>100</v>
      </c>
      <c r="E101" t="b">
        <f t="shared" si="7"/>
        <v>0</v>
      </c>
      <c r="F101">
        <f>IF(E101,A101*Sheet1!$C$2,F100)</f>
        <v>3009.5</v>
      </c>
      <c r="G101" s="29">
        <f>F101/G$103*100</f>
        <v>3009.5</v>
      </c>
    </row>
    <row r="103" spans="1:7" x14ac:dyDescent="0.25">
      <c r="G103" s="29">
        <v>100</v>
      </c>
    </row>
    <row r="104" spans="1:7" x14ac:dyDescent="0.25">
      <c r="G104" s="29">
        <f>F$101</f>
        <v>3009.5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Reed Elsevier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Johnston</dc:creator>
  <cp:lastModifiedBy>Ed W. Johnston</cp:lastModifiedBy>
  <dcterms:created xsi:type="dcterms:W3CDTF">2013-10-14T09:48:09Z</dcterms:created>
  <dcterms:modified xsi:type="dcterms:W3CDTF">2013-11-03T19:18:40Z</dcterms:modified>
</cp:coreProperties>
</file>